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vgikarabiyik\Desktop\oyahanım\Yüklenen\Formlar\"/>
    </mc:Choice>
  </mc:AlternateContent>
  <xr:revisionPtr revIDLastSave="0" documentId="8_{E2A83F5A-FEB5-49FE-8FC8-0E78EF2CF022}" xr6:coauthVersionLast="47" xr6:coauthVersionMax="47" xr10:uidLastSave="{00000000-0000-0000-0000-000000000000}"/>
  <bookViews>
    <workbookView xWindow="2415" yWindow="1725" windowWidth="26010" windowHeight="12510" xr2:uid="{00000000-000D-0000-FFFF-FFFF00000000}"/>
  </bookViews>
  <sheets>
    <sheet name="%R Grafiği" sheetId="5" r:id="rId1"/>
    <sheet name="Sayfa2" sheetId="3" r:id="rId2"/>
  </sheets>
  <definedNames>
    <definedName name="_xlnm.Print_Area" localSheetId="0">'%R Grafiği'!$BO$11:$CC$77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76" i="5" l="1"/>
  <c r="CC16" i="5" s="1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C147" i="5"/>
  <c r="AC148" i="5"/>
  <c r="AC149" i="5"/>
  <c r="AC150" i="5"/>
  <c r="AC151" i="5"/>
  <c r="AC152" i="5"/>
  <c r="AC153" i="5"/>
  <c r="AC154" i="5"/>
  <c r="AC155" i="5"/>
  <c r="AC156" i="5"/>
  <c r="AC157" i="5"/>
  <c r="AC158" i="5"/>
  <c r="AC159" i="5"/>
  <c r="AC160" i="5"/>
  <c r="AC161" i="5"/>
  <c r="AC162" i="5"/>
  <c r="AC163" i="5"/>
  <c r="AC164" i="5"/>
  <c r="AC165" i="5"/>
  <c r="AC166" i="5"/>
  <c r="AC167" i="5"/>
  <c r="AC168" i="5"/>
  <c r="AC169" i="5"/>
  <c r="AC170" i="5"/>
  <c r="AC171" i="5"/>
  <c r="AC172" i="5"/>
  <c r="AC173" i="5"/>
  <c r="AC174" i="5"/>
  <c r="AC15" i="5"/>
  <c r="CC51" i="5" l="1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43" i="5"/>
  <c r="AU44" i="5"/>
  <c r="AU45" i="5"/>
  <c r="AU46" i="5"/>
  <c r="AU47" i="5"/>
  <c r="AU48" i="5"/>
  <c r="AU49" i="5"/>
  <c r="AU50" i="5"/>
  <c r="AU51" i="5"/>
  <c r="AU52" i="5"/>
  <c r="AU53" i="5"/>
  <c r="AU54" i="5"/>
  <c r="AU55" i="5"/>
  <c r="AU56" i="5"/>
  <c r="AU57" i="5"/>
  <c r="AU58" i="5"/>
  <c r="AU59" i="5"/>
  <c r="AU60" i="5"/>
  <c r="AU61" i="5"/>
  <c r="AU62" i="5"/>
  <c r="AU63" i="5"/>
  <c r="AU64" i="5"/>
  <c r="AU65" i="5"/>
  <c r="AU66" i="5"/>
  <c r="AU67" i="5"/>
  <c r="AU68" i="5"/>
  <c r="AU69" i="5"/>
  <c r="AU70" i="5"/>
  <c r="AU71" i="5"/>
  <c r="AU72" i="5"/>
  <c r="AU73" i="5"/>
  <c r="AU74" i="5"/>
  <c r="AU75" i="5"/>
  <c r="AU76" i="5"/>
  <c r="AU77" i="5"/>
  <c r="AU78" i="5"/>
  <c r="AU79" i="5"/>
  <c r="AU80" i="5"/>
  <c r="AU81" i="5"/>
  <c r="AU82" i="5"/>
  <c r="AU83" i="5"/>
  <c r="AU84" i="5"/>
  <c r="AU85" i="5"/>
  <c r="AU86" i="5"/>
  <c r="AU87" i="5"/>
  <c r="AU88" i="5"/>
  <c r="AU89" i="5"/>
  <c r="AU90" i="5"/>
  <c r="AU91" i="5"/>
  <c r="AU92" i="5"/>
  <c r="AU93" i="5"/>
  <c r="AU94" i="5"/>
  <c r="AU95" i="5"/>
  <c r="AU96" i="5"/>
  <c r="AU97" i="5"/>
  <c r="AU98" i="5"/>
  <c r="AU99" i="5"/>
  <c r="AU100" i="5"/>
  <c r="AU101" i="5"/>
  <c r="AU102" i="5"/>
  <c r="AU103" i="5"/>
  <c r="AU104" i="5"/>
  <c r="AU105" i="5"/>
  <c r="AU106" i="5"/>
  <c r="AU107" i="5"/>
  <c r="AU108" i="5"/>
  <c r="AU109" i="5"/>
  <c r="AU110" i="5"/>
  <c r="AU111" i="5"/>
  <c r="AU112" i="5"/>
  <c r="AU113" i="5"/>
  <c r="AU114" i="5"/>
  <c r="AU115" i="5"/>
  <c r="AU116" i="5"/>
  <c r="AU117" i="5"/>
  <c r="AU118" i="5"/>
  <c r="AU119" i="5"/>
  <c r="AU120" i="5"/>
  <c r="AU121" i="5"/>
  <c r="AU122" i="5"/>
  <c r="AU123" i="5"/>
  <c r="AU124" i="5"/>
  <c r="AU125" i="5"/>
  <c r="AU126" i="5"/>
  <c r="AU127" i="5"/>
  <c r="AU128" i="5"/>
  <c r="AU129" i="5"/>
  <c r="AU130" i="5"/>
  <c r="AU131" i="5"/>
  <c r="AU132" i="5"/>
  <c r="AU133" i="5"/>
  <c r="AU134" i="5"/>
  <c r="AU135" i="5"/>
  <c r="AU136" i="5"/>
  <c r="AU137" i="5"/>
  <c r="AU138" i="5"/>
  <c r="AU139" i="5"/>
  <c r="AU140" i="5"/>
  <c r="AU141" i="5"/>
  <c r="AU142" i="5"/>
  <c r="AU143" i="5"/>
  <c r="AU144" i="5"/>
  <c r="AU145" i="5"/>
  <c r="AU146" i="5"/>
  <c r="AU147" i="5"/>
  <c r="AU148" i="5"/>
  <c r="AU149" i="5"/>
  <c r="AU150" i="5"/>
  <c r="AU151" i="5"/>
  <c r="AU152" i="5"/>
  <c r="AU153" i="5"/>
  <c r="AU154" i="5"/>
  <c r="AU155" i="5"/>
  <c r="AU156" i="5"/>
  <c r="AU157" i="5"/>
  <c r="AU158" i="5"/>
  <c r="AU159" i="5"/>
  <c r="AU160" i="5"/>
  <c r="AU161" i="5"/>
  <c r="AU162" i="5"/>
  <c r="AU163" i="5"/>
  <c r="AU164" i="5"/>
  <c r="AU165" i="5"/>
  <c r="AU166" i="5"/>
  <c r="AU167" i="5"/>
  <c r="AU168" i="5"/>
  <c r="AU169" i="5"/>
  <c r="AU170" i="5"/>
  <c r="AU171" i="5"/>
  <c r="AU172" i="5"/>
  <c r="AU173" i="5"/>
  <c r="AU174" i="5"/>
  <c r="AU15" i="5"/>
  <c r="AV4" i="5" l="1"/>
  <c r="AV3" i="5"/>
  <c r="CC50" i="5"/>
  <c r="BQ51" i="5"/>
  <c r="BO51" i="5"/>
  <c r="BQ50" i="5"/>
  <c r="BO50" i="5"/>
  <c r="AF16" i="5"/>
  <c r="AF17" i="5" s="1"/>
  <c r="AF18" i="5" s="1"/>
  <c r="AF19" i="5" s="1"/>
  <c r="AF20" i="5" s="1"/>
  <c r="AF21" i="5" s="1"/>
  <c r="AF22" i="5" s="1"/>
  <c r="AF23" i="5" s="1"/>
  <c r="AF29" i="5" s="1"/>
  <c r="AF30" i="5" s="1"/>
  <c r="AF31" i="5" s="1"/>
  <c r="AF32" i="5" s="1"/>
  <c r="AF33" i="5" s="1"/>
  <c r="AF34" i="5" s="1"/>
  <c r="AF35" i="5" s="1"/>
  <c r="AF36" i="5" s="1"/>
  <c r="AF37" i="5" s="1"/>
  <c r="AF38" i="5" s="1"/>
  <c r="AF39" i="5" s="1"/>
  <c r="AF40" i="5" s="1"/>
  <c r="AF41" i="5" s="1"/>
  <c r="AF42" i="5" s="1"/>
  <c r="AF43" i="5" s="1"/>
  <c r="AF44" i="5" s="1"/>
  <c r="AF45" i="5" s="1"/>
  <c r="AF46" i="5" s="1"/>
  <c r="AF47" i="5" s="1"/>
  <c r="AF48" i="5" s="1"/>
  <c r="AF49" i="5" s="1"/>
  <c r="AF50" i="5" s="1"/>
  <c r="AF51" i="5" s="1"/>
  <c r="AF52" i="5" s="1"/>
  <c r="AF53" i="5" s="1"/>
  <c r="AF54" i="5" s="1"/>
  <c r="AF55" i="5" s="1"/>
  <c r="AF56" i="5" s="1"/>
  <c r="AF57" i="5" s="1"/>
  <c r="AF62" i="5" s="1"/>
  <c r="AF63" i="5" s="1"/>
  <c r="AF64" i="5" s="1"/>
  <c r="AF65" i="5" s="1"/>
  <c r="AF66" i="5" s="1"/>
  <c r="AF67" i="5" s="1"/>
  <c r="AF68" i="5" s="1"/>
  <c r="AF69" i="5" s="1"/>
  <c r="AF70" i="5" s="1"/>
  <c r="AF71" i="5" s="1"/>
  <c r="AF72" i="5" s="1"/>
  <c r="AF73" i="5" s="1"/>
  <c r="AF74" i="5" s="1"/>
  <c r="AF75" i="5" s="1"/>
  <c r="AF76" i="5" s="1"/>
  <c r="AF77" i="5" s="1"/>
  <c r="C4" i="5" l="1"/>
  <c r="Y33" i="5" l="1"/>
  <c r="Y35" i="5"/>
  <c r="Y34" i="5"/>
  <c r="AQ15" i="5"/>
  <c r="AR173" i="5" l="1"/>
  <c r="AR174" i="5"/>
  <c r="AQ115" i="5"/>
  <c r="AR115" i="5" s="1"/>
  <c r="AQ116" i="5"/>
  <c r="AR116" i="5" s="1"/>
  <c r="AQ117" i="5"/>
  <c r="AR117" i="5" s="1"/>
  <c r="AQ118" i="5"/>
  <c r="AR118" i="5" s="1"/>
  <c r="AQ119" i="5"/>
  <c r="AR119" i="5" s="1"/>
  <c r="AQ120" i="5"/>
  <c r="AR120" i="5" s="1"/>
  <c r="AQ121" i="5"/>
  <c r="AR121" i="5" s="1"/>
  <c r="AQ122" i="5"/>
  <c r="AR122" i="5" s="1"/>
  <c r="AQ123" i="5"/>
  <c r="AR123" i="5" s="1"/>
  <c r="AQ124" i="5"/>
  <c r="AR124" i="5" s="1"/>
  <c r="AQ125" i="5"/>
  <c r="AR125" i="5" s="1"/>
  <c r="AQ126" i="5"/>
  <c r="AR126" i="5" s="1"/>
  <c r="AQ127" i="5"/>
  <c r="AR127" i="5" s="1"/>
  <c r="AQ128" i="5"/>
  <c r="AR128" i="5" s="1"/>
  <c r="AQ129" i="5"/>
  <c r="AR129" i="5" s="1"/>
  <c r="AQ130" i="5"/>
  <c r="AR130" i="5" s="1"/>
  <c r="AQ131" i="5"/>
  <c r="AR131" i="5" s="1"/>
  <c r="AQ132" i="5"/>
  <c r="AR132" i="5" s="1"/>
  <c r="AQ133" i="5"/>
  <c r="AR133" i="5" s="1"/>
  <c r="AQ134" i="5"/>
  <c r="AR134" i="5" s="1"/>
  <c r="AQ135" i="5"/>
  <c r="AR135" i="5" s="1"/>
  <c r="AQ136" i="5"/>
  <c r="AR136" i="5" s="1"/>
  <c r="AQ137" i="5"/>
  <c r="AR137" i="5" s="1"/>
  <c r="AQ138" i="5"/>
  <c r="AR138" i="5" s="1"/>
  <c r="AQ139" i="5"/>
  <c r="AR139" i="5" s="1"/>
  <c r="AQ140" i="5"/>
  <c r="AR140" i="5" s="1"/>
  <c r="AQ141" i="5"/>
  <c r="AR141" i="5" s="1"/>
  <c r="AQ142" i="5"/>
  <c r="AR142" i="5" s="1"/>
  <c r="AQ143" i="5"/>
  <c r="AR143" i="5" s="1"/>
  <c r="AQ144" i="5"/>
  <c r="AR144" i="5" s="1"/>
  <c r="AQ145" i="5"/>
  <c r="AR145" i="5" s="1"/>
  <c r="AQ146" i="5"/>
  <c r="AR146" i="5" s="1"/>
  <c r="AQ147" i="5"/>
  <c r="AR147" i="5" s="1"/>
  <c r="AQ148" i="5"/>
  <c r="AR148" i="5" s="1"/>
  <c r="AQ149" i="5"/>
  <c r="AR149" i="5" s="1"/>
  <c r="AQ150" i="5"/>
  <c r="AR150" i="5" s="1"/>
  <c r="AQ151" i="5"/>
  <c r="AR151" i="5" s="1"/>
  <c r="AQ152" i="5"/>
  <c r="AR152" i="5" s="1"/>
  <c r="AQ153" i="5"/>
  <c r="AR153" i="5" s="1"/>
  <c r="AQ154" i="5"/>
  <c r="AR154" i="5" s="1"/>
  <c r="AQ155" i="5"/>
  <c r="AR155" i="5" s="1"/>
  <c r="AQ156" i="5"/>
  <c r="AR156" i="5" s="1"/>
  <c r="AQ157" i="5"/>
  <c r="AR157" i="5" s="1"/>
  <c r="AQ158" i="5"/>
  <c r="AR158" i="5" s="1"/>
  <c r="AQ159" i="5"/>
  <c r="AR159" i="5" s="1"/>
  <c r="AQ160" i="5"/>
  <c r="AR160" i="5" s="1"/>
  <c r="AQ161" i="5"/>
  <c r="AR161" i="5" s="1"/>
  <c r="AQ162" i="5"/>
  <c r="AR162" i="5" s="1"/>
  <c r="AQ163" i="5"/>
  <c r="AR163" i="5" s="1"/>
  <c r="AQ164" i="5"/>
  <c r="AR164" i="5" s="1"/>
  <c r="AQ165" i="5"/>
  <c r="AR165" i="5" s="1"/>
  <c r="AQ166" i="5"/>
  <c r="AR166" i="5" s="1"/>
  <c r="AQ167" i="5"/>
  <c r="AR167" i="5" s="1"/>
  <c r="AQ168" i="5"/>
  <c r="AR168" i="5" s="1"/>
  <c r="AQ169" i="5"/>
  <c r="AR169" i="5" s="1"/>
  <c r="AQ170" i="5"/>
  <c r="AR170" i="5" s="1"/>
  <c r="AQ171" i="5"/>
  <c r="AR171" i="5" s="1"/>
  <c r="AQ172" i="5"/>
  <c r="AR172" i="5" s="1"/>
  <c r="AQ173" i="5"/>
  <c r="AQ174" i="5"/>
  <c r="AV115" i="5"/>
  <c r="AV116" i="5"/>
  <c r="AV117" i="5"/>
  <c r="AV118" i="5"/>
  <c r="AV119" i="5"/>
  <c r="AV120" i="5"/>
  <c r="AV121" i="5"/>
  <c r="AV122" i="5"/>
  <c r="AV123" i="5"/>
  <c r="AV124" i="5"/>
  <c r="AV125" i="5"/>
  <c r="AV126" i="5"/>
  <c r="AV127" i="5"/>
  <c r="AV128" i="5"/>
  <c r="AV129" i="5"/>
  <c r="AV130" i="5"/>
  <c r="AV131" i="5"/>
  <c r="AV132" i="5"/>
  <c r="AV133" i="5"/>
  <c r="AV134" i="5"/>
  <c r="AV135" i="5"/>
  <c r="AV136" i="5"/>
  <c r="AV137" i="5"/>
  <c r="AV138" i="5"/>
  <c r="AV139" i="5"/>
  <c r="AV140" i="5"/>
  <c r="AV141" i="5"/>
  <c r="AV142" i="5"/>
  <c r="AV143" i="5"/>
  <c r="AV144" i="5"/>
  <c r="AV145" i="5"/>
  <c r="AV146" i="5"/>
  <c r="AV147" i="5"/>
  <c r="AV148" i="5"/>
  <c r="AV149" i="5"/>
  <c r="AV150" i="5"/>
  <c r="AV151" i="5"/>
  <c r="AV152" i="5"/>
  <c r="AV153" i="5"/>
  <c r="AV154" i="5"/>
  <c r="AV155" i="5"/>
  <c r="AV156" i="5"/>
  <c r="AV157" i="5"/>
  <c r="AV158" i="5"/>
  <c r="AV159" i="5"/>
  <c r="AV160" i="5"/>
  <c r="AV161" i="5"/>
  <c r="AV162" i="5"/>
  <c r="AV163" i="5"/>
  <c r="AV164" i="5"/>
  <c r="AV165" i="5"/>
  <c r="AV166" i="5"/>
  <c r="AV167" i="5"/>
  <c r="AV168" i="5"/>
  <c r="AV169" i="5"/>
  <c r="AV170" i="5"/>
  <c r="AV171" i="5"/>
  <c r="AV172" i="5"/>
  <c r="AV173" i="5"/>
  <c r="AV174" i="5"/>
  <c r="BL172" i="5" l="1"/>
  <c r="BB172" i="5"/>
  <c r="BL168" i="5"/>
  <c r="BB168" i="5"/>
  <c r="BL164" i="5"/>
  <c r="BB164" i="5"/>
  <c r="BL160" i="5"/>
  <c r="BB160" i="5"/>
  <c r="BL156" i="5"/>
  <c r="BB156" i="5"/>
  <c r="BL152" i="5"/>
  <c r="BB152" i="5"/>
  <c r="BL148" i="5"/>
  <c r="BB148" i="5"/>
  <c r="BL144" i="5"/>
  <c r="BB144" i="5"/>
  <c r="BL140" i="5"/>
  <c r="BB140" i="5"/>
  <c r="BL136" i="5"/>
  <c r="BB136" i="5"/>
  <c r="BL132" i="5"/>
  <c r="BB132" i="5"/>
  <c r="BL128" i="5"/>
  <c r="BB128" i="5"/>
  <c r="BL124" i="5"/>
  <c r="BB124" i="5"/>
  <c r="BL120" i="5"/>
  <c r="BB120" i="5"/>
  <c r="BL116" i="5"/>
  <c r="BB116" i="5"/>
  <c r="BL171" i="5"/>
  <c r="BB171" i="5"/>
  <c r="BL167" i="5"/>
  <c r="BB167" i="5"/>
  <c r="BL163" i="5"/>
  <c r="BB163" i="5"/>
  <c r="BL159" i="5"/>
  <c r="BB159" i="5"/>
  <c r="BL155" i="5"/>
  <c r="BB155" i="5"/>
  <c r="BL151" i="5"/>
  <c r="BB151" i="5"/>
  <c r="BL147" i="5"/>
  <c r="BB147" i="5"/>
  <c r="BL143" i="5"/>
  <c r="BB143" i="5"/>
  <c r="BL139" i="5"/>
  <c r="BB139" i="5"/>
  <c r="BL135" i="5"/>
  <c r="BB135" i="5"/>
  <c r="BL131" i="5"/>
  <c r="BB131" i="5"/>
  <c r="BL127" i="5"/>
  <c r="BB127" i="5"/>
  <c r="BL123" i="5"/>
  <c r="BB123" i="5"/>
  <c r="BL119" i="5"/>
  <c r="BB119" i="5"/>
  <c r="BL115" i="5"/>
  <c r="BB115" i="5"/>
  <c r="BL170" i="5"/>
  <c r="BB170" i="5"/>
  <c r="BL166" i="5"/>
  <c r="BB166" i="5"/>
  <c r="BL162" i="5"/>
  <c r="BB162" i="5"/>
  <c r="BL158" i="5"/>
  <c r="BB158" i="5"/>
  <c r="BL154" i="5"/>
  <c r="BB154" i="5"/>
  <c r="BL150" i="5"/>
  <c r="BB150" i="5"/>
  <c r="BL146" i="5"/>
  <c r="BB146" i="5"/>
  <c r="BL142" i="5"/>
  <c r="BB142" i="5"/>
  <c r="BL138" i="5"/>
  <c r="BB138" i="5"/>
  <c r="BL134" i="5"/>
  <c r="BB134" i="5"/>
  <c r="BL130" i="5"/>
  <c r="BB130" i="5"/>
  <c r="BL126" i="5"/>
  <c r="BB126" i="5"/>
  <c r="BL122" i="5"/>
  <c r="BB122" i="5"/>
  <c r="BL118" i="5"/>
  <c r="BB118" i="5"/>
  <c r="BB174" i="5"/>
  <c r="AZ174" i="5"/>
  <c r="BA174" i="5"/>
  <c r="BL169" i="5"/>
  <c r="BB169" i="5"/>
  <c r="BL165" i="5"/>
  <c r="BB165" i="5"/>
  <c r="BL161" i="5"/>
  <c r="BB161" i="5"/>
  <c r="BL157" i="5"/>
  <c r="BB157" i="5"/>
  <c r="BL153" i="5"/>
  <c r="BB153" i="5"/>
  <c r="BL149" i="5"/>
  <c r="BB149" i="5"/>
  <c r="BL145" i="5"/>
  <c r="BB145" i="5"/>
  <c r="BL141" i="5"/>
  <c r="BB141" i="5"/>
  <c r="BL137" i="5"/>
  <c r="BB137" i="5"/>
  <c r="BL133" i="5"/>
  <c r="BB133" i="5"/>
  <c r="BL129" i="5"/>
  <c r="BB129" i="5"/>
  <c r="BL125" i="5"/>
  <c r="BB125" i="5"/>
  <c r="BL121" i="5"/>
  <c r="BB121" i="5"/>
  <c r="BL117" i="5"/>
  <c r="BB117" i="5"/>
  <c r="BB173" i="5"/>
  <c r="AZ173" i="5"/>
  <c r="BA173" i="5"/>
  <c r="BL174" i="5"/>
  <c r="BF174" i="5"/>
  <c r="BJ174" i="5"/>
  <c r="BC174" i="5"/>
  <c r="BG174" i="5"/>
  <c r="BK174" i="5"/>
  <c r="BD174" i="5"/>
  <c r="BH174" i="5"/>
  <c r="BE174" i="5"/>
  <c r="BI174" i="5"/>
  <c r="BL173" i="5"/>
  <c r="BE173" i="5"/>
  <c r="BI173" i="5"/>
  <c r="BF173" i="5"/>
  <c r="BJ173" i="5"/>
  <c r="BC173" i="5"/>
  <c r="BG173" i="5"/>
  <c r="BK173" i="5"/>
  <c r="BD173" i="5"/>
  <c r="BH173" i="5"/>
  <c r="AZ168" i="5"/>
  <c r="BD168" i="5"/>
  <c r="BH168" i="5"/>
  <c r="BF168" i="5"/>
  <c r="BC168" i="5"/>
  <c r="BK168" i="5"/>
  <c r="BA168" i="5"/>
  <c r="BE168" i="5"/>
  <c r="BI168" i="5"/>
  <c r="BJ168" i="5"/>
  <c r="BG168" i="5"/>
  <c r="AZ167" i="5"/>
  <c r="BD167" i="5"/>
  <c r="BH167" i="5"/>
  <c r="BF167" i="5"/>
  <c r="BC167" i="5"/>
  <c r="BG167" i="5"/>
  <c r="BA167" i="5"/>
  <c r="BE167" i="5"/>
  <c r="BI167" i="5"/>
  <c r="BJ167" i="5"/>
  <c r="BK167" i="5"/>
  <c r="AZ170" i="5"/>
  <c r="BD170" i="5"/>
  <c r="BH170" i="5"/>
  <c r="BF170" i="5"/>
  <c r="BC170" i="5"/>
  <c r="BK170" i="5"/>
  <c r="BA170" i="5"/>
  <c r="BE170" i="5"/>
  <c r="BI170" i="5"/>
  <c r="BJ170" i="5"/>
  <c r="BG170" i="5"/>
  <c r="AZ166" i="5"/>
  <c r="BD166" i="5"/>
  <c r="BH166" i="5"/>
  <c r="BJ166" i="5"/>
  <c r="BC166" i="5"/>
  <c r="BA166" i="5"/>
  <c r="BE166" i="5"/>
  <c r="BI166" i="5"/>
  <c r="BF166" i="5"/>
  <c r="BG166" i="5"/>
  <c r="BK166" i="5"/>
  <c r="AZ172" i="5"/>
  <c r="BD172" i="5"/>
  <c r="BH172" i="5"/>
  <c r="BF172" i="5"/>
  <c r="BC172" i="5"/>
  <c r="BK172" i="5"/>
  <c r="BA172" i="5"/>
  <c r="BE172" i="5"/>
  <c r="BI172" i="5"/>
  <c r="BJ172" i="5"/>
  <c r="BG172" i="5"/>
  <c r="AZ171" i="5"/>
  <c r="BD171" i="5"/>
  <c r="BH171" i="5"/>
  <c r="BJ171" i="5"/>
  <c r="BG171" i="5"/>
  <c r="BA171" i="5"/>
  <c r="BE171" i="5"/>
  <c r="BI171" i="5"/>
  <c r="BF171" i="5"/>
  <c r="BC171" i="5"/>
  <c r="BK171" i="5"/>
  <c r="AZ169" i="5"/>
  <c r="BD169" i="5"/>
  <c r="BH169" i="5"/>
  <c r="BF169" i="5"/>
  <c r="BG169" i="5"/>
  <c r="BA169" i="5"/>
  <c r="BE169" i="5"/>
  <c r="BI169" i="5"/>
  <c r="BJ169" i="5"/>
  <c r="BC169" i="5"/>
  <c r="BK169" i="5"/>
  <c r="BC165" i="5"/>
  <c r="BG165" i="5"/>
  <c r="BK165" i="5"/>
  <c r="BD165" i="5"/>
  <c r="BA165" i="5"/>
  <c r="BI165" i="5"/>
  <c r="BF165" i="5"/>
  <c r="AZ165" i="5"/>
  <c r="BH165" i="5"/>
  <c r="BE165" i="5"/>
  <c r="BJ165" i="5"/>
  <c r="BC160" i="5"/>
  <c r="BG160" i="5"/>
  <c r="BK160" i="5"/>
  <c r="BI160" i="5"/>
  <c r="BF160" i="5"/>
  <c r="AZ160" i="5"/>
  <c r="BD160" i="5"/>
  <c r="BH160" i="5"/>
  <c r="BA160" i="5"/>
  <c r="BE160" i="5"/>
  <c r="BJ160" i="5"/>
  <c r="BC163" i="5"/>
  <c r="BG163" i="5"/>
  <c r="BK163" i="5"/>
  <c r="BH163" i="5"/>
  <c r="BA163" i="5"/>
  <c r="BI163" i="5"/>
  <c r="BF163" i="5"/>
  <c r="AZ163" i="5"/>
  <c r="BD163" i="5"/>
  <c r="BE163" i="5"/>
  <c r="BJ163" i="5"/>
  <c r="BC159" i="5"/>
  <c r="BG159" i="5"/>
  <c r="BK159" i="5"/>
  <c r="BA159" i="5"/>
  <c r="BI159" i="5"/>
  <c r="BJ159" i="5"/>
  <c r="AZ159" i="5"/>
  <c r="BD159" i="5"/>
  <c r="BH159" i="5"/>
  <c r="BE159" i="5"/>
  <c r="BF159" i="5"/>
  <c r="BC161" i="5"/>
  <c r="BG161" i="5"/>
  <c r="BK161" i="5"/>
  <c r="BE161" i="5"/>
  <c r="BF161" i="5"/>
  <c r="AZ161" i="5"/>
  <c r="BD161" i="5"/>
  <c r="BH161" i="5"/>
  <c r="BA161" i="5"/>
  <c r="BI161" i="5"/>
  <c r="BJ161" i="5"/>
  <c r="BC164" i="5"/>
  <c r="BG164" i="5"/>
  <c r="BK164" i="5"/>
  <c r="BH164" i="5"/>
  <c r="BE164" i="5"/>
  <c r="BJ164" i="5"/>
  <c r="AZ164" i="5"/>
  <c r="BD164" i="5"/>
  <c r="BA164" i="5"/>
  <c r="BI164" i="5"/>
  <c r="BF164" i="5"/>
  <c r="BC162" i="5"/>
  <c r="BG162" i="5"/>
  <c r="BK162" i="5"/>
  <c r="BA162" i="5"/>
  <c r="BE162" i="5"/>
  <c r="BJ162" i="5"/>
  <c r="AZ162" i="5"/>
  <c r="BD162" i="5"/>
  <c r="BH162" i="5"/>
  <c r="BI162" i="5"/>
  <c r="BF162" i="5"/>
  <c r="BC158" i="5"/>
  <c r="BG158" i="5"/>
  <c r="BK158" i="5"/>
  <c r="AZ158" i="5"/>
  <c r="BD158" i="5"/>
  <c r="BH158" i="5"/>
  <c r="BA158" i="5"/>
  <c r="BE158" i="5"/>
  <c r="BI158" i="5"/>
  <c r="BF158" i="5"/>
  <c r="BJ158" i="5"/>
  <c r="BC150" i="5"/>
  <c r="BG150" i="5"/>
  <c r="BK150" i="5"/>
  <c r="AZ150" i="5"/>
  <c r="BD150" i="5"/>
  <c r="BH150" i="5"/>
  <c r="BA150" i="5"/>
  <c r="BE150" i="5"/>
  <c r="BI150" i="5"/>
  <c r="BF150" i="5"/>
  <c r="BJ150" i="5"/>
  <c r="BC142" i="5"/>
  <c r="BG142" i="5"/>
  <c r="BK142" i="5"/>
  <c r="BF142" i="5"/>
  <c r="AZ142" i="5"/>
  <c r="BD142" i="5"/>
  <c r="BH142" i="5"/>
  <c r="BJ142" i="5"/>
  <c r="BA142" i="5"/>
  <c r="BE142" i="5"/>
  <c r="BI142" i="5"/>
  <c r="BC157" i="5"/>
  <c r="BG157" i="5"/>
  <c r="BK157" i="5"/>
  <c r="AZ157" i="5"/>
  <c r="BD157" i="5"/>
  <c r="BH157" i="5"/>
  <c r="BA157" i="5"/>
  <c r="BE157" i="5"/>
  <c r="BI157" i="5"/>
  <c r="BF157" i="5"/>
  <c r="BJ157" i="5"/>
  <c r="BC149" i="5"/>
  <c r="BG149" i="5"/>
  <c r="BK149" i="5"/>
  <c r="AZ149" i="5"/>
  <c r="BD149" i="5"/>
  <c r="BH149" i="5"/>
  <c r="BJ149" i="5"/>
  <c r="BA149" i="5"/>
  <c r="BE149" i="5"/>
  <c r="BI149" i="5"/>
  <c r="BF149" i="5"/>
  <c r="BC137" i="5"/>
  <c r="BG137" i="5"/>
  <c r="BK137" i="5"/>
  <c r="AZ137" i="5"/>
  <c r="BD137" i="5"/>
  <c r="BH137" i="5"/>
  <c r="BA137" i="5"/>
  <c r="BE137" i="5"/>
  <c r="BI137" i="5"/>
  <c r="BF137" i="5"/>
  <c r="BJ137" i="5"/>
  <c r="BC156" i="5"/>
  <c r="BG156" i="5"/>
  <c r="BK156" i="5"/>
  <c r="AZ156" i="5"/>
  <c r="BD156" i="5"/>
  <c r="BH156" i="5"/>
  <c r="BA156" i="5"/>
  <c r="BE156" i="5"/>
  <c r="BI156" i="5"/>
  <c r="BJ156" i="5"/>
  <c r="BF156" i="5"/>
  <c r="BC152" i="5"/>
  <c r="BG152" i="5"/>
  <c r="BK152" i="5"/>
  <c r="AZ152" i="5"/>
  <c r="BD152" i="5"/>
  <c r="BH152" i="5"/>
  <c r="BA152" i="5"/>
  <c r="BE152" i="5"/>
  <c r="BI152" i="5"/>
  <c r="BJ152" i="5"/>
  <c r="BF152" i="5"/>
  <c r="BC148" i="5"/>
  <c r="BG148" i="5"/>
  <c r="BK148" i="5"/>
  <c r="BJ148" i="5"/>
  <c r="AZ148" i="5"/>
  <c r="BD148" i="5"/>
  <c r="BH148" i="5"/>
  <c r="BF148" i="5"/>
  <c r="BA148" i="5"/>
  <c r="BE148" i="5"/>
  <c r="BI148" i="5"/>
  <c r="BC144" i="5"/>
  <c r="BG144" i="5"/>
  <c r="BK144" i="5"/>
  <c r="BJ144" i="5"/>
  <c r="AZ144" i="5"/>
  <c r="BD144" i="5"/>
  <c r="BH144" i="5"/>
  <c r="BA144" i="5"/>
  <c r="BE144" i="5"/>
  <c r="BI144" i="5"/>
  <c r="BF144" i="5"/>
  <c r="BC140" i="5"/>
  <c r="BG140" i="5"/>
  <c r="BK140" i="5"/>
  <c r="BJ140" i="5"/>
  <c r="AZ140" i="5"/>
  <c r="BD140" i="5"/>
  <c r="BH140" i="5"/>
  <c r="BA140" i="5"/>
  <c r="BE140" i="5"/>
  <c r="BI140" i="5"/>
  <c r="BF140" i="5"/>
  <c r="BC136" i="5"/>
  <c r="BG136" i="5"/>
  <c r="BK136" i="5"/>
  <c r="AZ136" i="5"/>
  <c r="BD136" i="5"/>
  <c r="BH136" i="5"/>
  <c r="BA136" i="5"/>
  <c r="BE136" i="5"/>
  <c r="BI136" i="5"/>
  <c r="BF136" i="5"/>
  <c r="BJ136" i="5"/>
  <c r="BC154" i="5"/>
  <c r="BG154" i="5"/>
  <c r="BK154" i="5"/>
  <c r="AZ154" i="5"/>
  <c r="BD154" i="5"/>
  <c r="BH154" i="5"/>
  <c r="BA154" i="5"/>
  <c r="BE154" i="5"/>
  <c r="BI154" i="5"/>
  <c r="BF154" i="5"/>
  <c r="BJ154" i="5"/>
  <c r="BC146" i="5"/>
  <c r="BG146" i="5"/>
  <c r="BK146" i="5"/>
  <c r="AZ146" i="5"/>
  <c r="BD146" i="5"/>
  <c r="BH146" i="5"/>
  <c r="BJ146" i="5"/>
  <c r="BA146" i="5"/>
  <c r="BE146" i="5"/>
  <c r="BI146" i="5"/>
  <c r="BF146" i="5"/>
  <c r="BC138" i="5"/>
  <c r="BG138" i="5"/>
  <c r="BK138" i="5"/>
  <c r="AZ138" i="5"/>
  <c r="BD138" i="5"/>
  <c r="BH138" i="5"/>
  <c r="BF138" i="5"/>
  <c r="BA138" i="5"/>
  <c r="BE138" i="5"/>
  <c r="BI138" i="5"/>
  <c r="BJ138" i="5"/>
  <c r="BC153" i="5"/>
  <c r="BG153" i="5"/>
  <c r="BK153" i="5"/>
  <c r="AZ153" i="5"/>
  <c r="BD153" i="5"/>
  <c r="BH153" i="5"/>
  <c r="BA153" i="5"/>
  <c r="BE153" i="5"/>
  <c r="BI153" i="5"/>
  <c r="BF153" i="5"/>
  <c r="BJ153" i="5"/>
  <c r="BC145" i="5"/>
  <c r="BG145" i="5"/>
  <c r="BK145" i="5"/>
  <c r="BJ145" i="5"/>
  <c r="AZ145" i="5"/>
  <c r="BD145" i="5"/>
  <c r="BH145" i="5"/>
  <c r="BF145" i="5"/>
  <c r="BA145" i="5"/>
  <c r="BE145" i="5"/>
  <c r="BI145" i="5"/>
  <c r="BC141" i="5"/>
  <c r="BG141" i="5"/>
  <c r="BK141" i="5"/>
  <c r="AZ141" i="5"/>
  <c r="BD141" i="5"/>
  <c r="BH141" i="5"/>
  <c r="BF141" i="5"/>
  <c r="BA141" i="5"/>
  <c r="BE141" i="5"/>
  <c r="BI141" i="5"/>
  <c r="BJ141" i="5"/>
  <c r="BC155" i="5"/>
  <c r="BG155" i="5"/>
  <c r="BK155" i="5"/>
  <c r="AZ155" i="5"/>
  <c r="BD155" i="5"/>
  <c r="BH155" i="5"/>
  <c r="BA155" i="5"/>
  <c r="BE155" i="5"/>
  <c r="BI155" i="5"/>
  <c r="BF155" i="5"/>
  <c r="BJ155" i="5"/>
  <c r="BC151" i="5"/>
  <c r="BG151" i="5"/>
  <c r="BK151" i="5"/>
  <c r="AZ151" i="5"/>
  <c r="BD151" i="5"/>
  <c r="BH151" i="5"/>
  <c r="BA151" i="5"/>
  <c r="BE151" i="5"/>
  <c r="BI151" i="5"/>
  <c r="BF151" i="5"/>
  <c r="BJ151" i="5"/>
  <c r="BC147" i="5"/>
  <c r="BG147" i="5"/>
  <c r="BK147" i="5"/>
  <c r="BF147" i="5"/>
  <c r="AZ147" i="5"/>
  <c r="BD147" i="5"/>
  <c r="BH147" i="5"/>
  <c r="BA147" i="5"/>
  <c r="BE147" i="5"/>
  <c r="BI147" i="5"/>
  <c r="BJ147" i="5"/>
  <c r="BC143" i="5"/>
  <c r="BG143" i="5"/>
  <c r="BK143" i="5"/>
  <c r="BF143" i="5"/>
  <c r="AZ143" i="5"/>
  <c r="BD143" i="5"/>
  <c r="BH143" i="5"/>
  <c r="BA143" i="5"/>
  <c r="BE143" i="5"/>
  <c r="BI143" i="5"/>
  <c r="BJ143" i="5"/>
  <c r="BC139" i="5"/>
  <c r="BG139" i="5"/>
  <c r="BK139" i="5"/>
  <c r="BF139" i="5"/>
  <c r="AZ139" i="5"/>
  <c r="BD139" i="5"/>
  <c r="BH139" i="5"/>
  <c r="BJ139" i="5"/>
  <c r="BA139" i="5"/>
  <c r="BE139" i="5"/>
  <c r="BI139" i="5"/>
  <c r="BC135" i="5"/>
  <c r="BG135" i="5"/>
  <c r="BK135" i="5"/>
  <c r="BJ135" i="5"/>
  <c r="AZ135" i="5"/>
  <c r="BD135" i="5"/>
  <c r="BH135" i="5"/>
  <c r="BA135" i="5"/>
  <c r="BE135" i="5"/>
  <c r="BI135" i="5"/>
  <c r="BF135" i="5"/>
  <c r="BC130" i="5"/>
  <c r="BG130" i="5"/>
  <c r="BK130" i="5"/>
  <c r="AZ130" i="5"/>
  <c r="BD130" i="5"/>
  <c r="BH130" i="5"/>
  <c r="BJ130" i="5"/>
  <c r="BA130" i="5"/>
  <c r="BE130" i="5"/>
  <c r="BI130" i="5"/>
  <c r="BF130" i="5"/>
  <c r="BC122" i="5"/>
  <c r="BG122" i="5"/>
  <c r="BK122" i="5"/>
  <c r="AZ122" i="5"/>
  <c r="BD122" i="5"/>
  <c r="BH122" i="5"/>
  <c r="BF122" i="5"/>
  <c r="BA122" i="5"/>
  <c r="BE122" i="5"/>
  <c r="BI122" i="5"/>
  <c r="BJ122" i="5"/>
  <c r="BC133" i="5"/>
  <c r="BG133" i="5"/>
  <c r="BK133" i="5"/>
  <c r="AZ133" i="5"/>
  <c r="BD133" i="5"/>
  <c r="BH133" i="5"/>
  <c r="BA133" i="5"/>
  <c r="BE133" i="5"/>
  <c r="BI133" i="5"/>
  <c r="BF133" i="5"/>
  <c r="BJ133" i="5"/>
  <c r="BC129" i="5"/>
  <c r="BG129" i="5"/>
  <c r="BK129" i="5"/>
  <c r="BJ129" i="5"/>
  <c r="AZ129" i="5"/>
  <c r="BD129" i="5"/>
  <c r="BH129" i="5"/>
  <c r="BF129" i="5"/>
  <c r="BA129" i="5"/>
  <c r="BE129" i="5"/>
  <c r="BI129" i="5"/>
  <c r="BC125" i="5"/>
  <c r="BG125" i="5"/>
  <c r="BK125" i="5"/>
  <c r="AZ125" i="5"/>
  <c r="BD125" i="5"/>
  <c r="BH125" i="5"/>
  <c r="BF125" i="5"/>
  <c r="BA125" i="5"/>
  <c r="BE125" i="5"/>
  <c r="BI125" i="5"/>
  <c r="BJ125" i="5"/>
  <c r="BC121" i="5"/>
  <c r="BG121" i="5"/>
  <c r="BK121" i="5"/>
  <c r="BJ121" i="5"/>
  <c r="AZ121" i="5"/>
  <c r="BD121" i="5"/>
  <c r="BH121" i="5"/>
  <c r="BF121" i="5"/>
  <c r="BA121" i="5"/>
  <c r="BE121" i="5"/>
  <c r="BI121" i="5"/>
  <c r="BC117" i="5"/>
  <c r="BG117" i="5"/>
  <c r="BK117" i="5"/>
  <c r="BF117" i="5"/>
  <c r="AZ117" i="5"/>
  <c r="BD117" i="5"/>
  <c r="BH117" i="5"/>
  <c r="BA117" i="5"/>
  <c r="BE117" i="5"/>
  <c r="BI117" i="5"/>
  <c r="BJ117" i="5"/>
  <c r="BC134" i="5"/>
  <c r="BG134" i="5"/>
  <c r="BK134" i="5"/>
  <c r="AZ134" i="5"/>
  <c r="BD134" i="5"/>
  <c r="BH134" i="5"/>
  <c r="BA134" i="5"/>
  <c r="BE134" i="5"/>
  <c r="BI134" i="5"/>
  <c r="BF134" i="5"/>
  <c r="BJ134" i="5"/>
  <c r="BC118" i="5"/>
  <c r="BG118" i="5"/>
  <c r="BK118" i="5"/>
  <c r="BJ118" i="5"/>
  <c r="AZ118" i="5"/>
  <c r="BD118" i="5"/>
  <c r="BH118" i="5"/>
  <c r="BF118" i="5"/>
  <c r="BA118" i="5"/>
  <c r="BE118" i="5"/>
  <c r="BI118" i="5"/>
  <c r="BC132" i="5"/>
  <c r="BG132" i="5"/>
  <c r="BK132" i="5"/>
  <c r="AZ132" i="5"/>
  <c r="BD132" i="5"/>
  <c r="BH132" i="5"/>
  <c r="BA132" i="5"/>
  <c r="BE132" i="5"/>
  <c r="BI132" i="5"/>
  <c r="BJ132" i="5"/>
  <c r="BF132" i="5"/>
  <c r="BC128" i="5"/>
  <c r="BG128" i="5"/>
  <c r="BK128" i="5"/>
  <c r="BF128" i="5"/>
  <c r="AZ128" i="5"/>
  <c r="BD128" i="5"/>
  <c r="BH128" i="5"/>
  <c r="BA128" i="5"/>
  <c r="BE128" i="5"/>
  <c r="BI128" i="5"/>
  <c r="BJ128" i="5"/>
  <c r="BC124" i="5"/>
  <c r="BG124" i="5"/>
  <c r="BK124" i="5"/>
  <c r="BJ124" i="5"/>
  <c r="AZ124" i="5"/>
  <c r="BD124" i="5"/>
  <c r="BH124" i="5"/>
  <c r="BA124" i="5"/>
  <c r="BE124" i="5"/>
  <c r="BI124" i="5"/>
  <c r="BF124" i="5"/>
  <c r="BC120" i="5"/>
  <c r="BG120" i="5"/>
  <c r="BK120" i="5"/>
  <c r="BF120" i="5"/>
  <c r="AZ120" i="5"/>
  <c r="BD120" i="5"/>
  <c r="BH120" i="5"/>
  <c r="BA120" i="5"/>
  <c r="BE120" i="5"/>
  <c r="BI120" i="5"/>
  <c r="BJ120" i="5"/>
  <c r="BC116" i="5"/>
  <c r="BG116" i="5"/>
  <c r="BK116" i="5"/>
  <c r="AZ116" i="5"/>
  <c r="BD116" i="5"/>
  <c r="BH116" i="5"/>
  <c r="BJ116" i="5"/>
  <c r="BA116" i="5"/>
  <c r="BE116" i="5"/>
  <c r="BI116" i="5"/>
  <c r="BF116" i="5"/>
  <c r="BC126" i="5"/>
  <c r="BG126" i="5"/>
  <c r="BK126" i="5"/>
  <c r="BJ126" i="5"/>
  <c r="AZ126" i="5"/>
  <c r="BD126" i="5"/>
  <c r="BH126" i="5"/>
  <c r="BF126" i="5"/>
  <c r="BA126" i="5"/>
  <c r="BE126" i="5"/>
  <c r="BI126" i="5"/>
  <c r="BC131" i="5"/>
  <c r="BG131" i="5"/>
  <c r="BK131" i="5"/>
  <c r="AZ131" i="5"/>
  <c r="BD131" i="5"/>
  <c r="BH131" i="5"/>
  <c r="BA131" i="5"/>
  <c r="BE131" i="5"/>
  <c r="BI131" i="5"/>
  <c r="BJ131" i="5"/>
  <c r="BF131" i="5"/>
  <c r="BC127" i="5"/>
  <c r="BG127" i="5"/>
  <c r="BK127" i="5"/>
  <c r="AZ127" i="5"/>
  <c r="BD127" i="5"/>
  <c r="BH127" i="5"/>
  <c r="BJ127" i="5"/>
  <c r="BA127" i="5"/>
  <c r="BE127" i="5"/>
  <c r="BI127" i="5"/>
  <c r="BF127" i="5"/>
  <c r="BC123" i="5"/>
  <c r="BG123" i="5"/>
  <c r="BK123" i="5"/>
  <c r="BF123" i="5"/>
  <c r="AZ123" i="5"/>
  <c r="BD123" i="5"/>
  <c r="BH123" i="5"/>
  <c r="BJ123" i="5"/>
  <c r="BA123" i="5"/>
  <c r="BE123" i="5"/>
  <c r="BI123" i="5"/>
  <c r="BC119" i="5"/>
  <c r="BG119" i="5"/>
  <c r="BK119" i="5"/>
  <c r="AZ119" i="5"/>
  <c r="BD119" i="5"/>
  <c r="BH119" i="5"/>
  <c r="BJ119" i="5"/>
  <c r="BA119" i="5"/>
  <c r="BE119" i="5"/>
  <c r="BI119" i="5"/>
  <c r="BF119" i="5"/>
  <c r="BC115" i="5"/>
  <c r="BG115" i="5"/>
  <c r="BK115" i="5"/>
  <c r="BF115" i="5"/>
  <c r="AZ115" i="5"/>
  <c r="BD115" i="5"/>
  <c r="BH115" i="5"/>
  <c r="BA115" i="5"/>
  <c r="BE115" i="5"/>
  <c r="BI115" i="5"/>
  <c r="BJ115" i="5"/>
  <c r="BK8" i="5"/>
  <c r="BJ8" i="5"/>
  <c r="BI8" i="5"/>
  <c r="BH8" i="5"/>
  <c r="BG8" i="5"/>
  <c r="BF8" i="5"/>
  <c r="BE8" i="5"/>
  <c r="BD8" i="5"/>
  <c r="BC8" i="5"/>
  <c r="BB8" i="5"/>
  <c r="BA8" i="5"/>
  <c r="AZ8" i="5"/>
  <c r="AV80" i="5" l="1"/>
  <c r="AV81" i="5"/>
  <c r="AV82" i="5"/>
  <c r="AV83" i="5"/>
  <c r="AV84" i="5"/>
  <c r="AV85" i="5"/>
  <c r="AV86" i="5"/>
  <c r="AV87" i="5"/>
  <c r="AV88" i="5"/>
  <c r="AV89" i="5"/>
  <c r="AV90" i="5"/>
  <c r="AV91" i="5"/>
  <c r="AV92" i="5"/>
  <c r="AV93" i="5"/>
  <c r="AV94" i="5"/>
  <c r="AV95" i="5"/>
  <c r="AV96" i="5"/>
  <c r="AV97" i="5"/>
  <c r="AV98" i="5"/>
  <c r="AV99" i="5"/>
  <c r="AV100" i="5"/>
  <c r="AV101" i="5"/>
  <c r="AV102" i="5"/>
  <c r="AV103" i="5"/>
  <c r="AV104" i="5"/>
  <c r="AV105" i="5"/>
  <c r="AV106" i="5"/>
  <c r="AV107" i="5"/>
  <c r="AV108" i="5"/>
  <c r="AV109" i="5"/>
  <c r="AV110" i="5"/>
  <c r="AV111" i="5"/>
  <c r="AV112" i="5"/>
  <c r="AV113" i="5"/>
  <c r="AV114" i="5"/>
  <c r="AQ77" i="5"/>
  <c r="AR77" i="5" s="1"/>
  <c r="AQ78" i="5"/>
  <c r="AR78" i="5" s="1"/>
  <c r="AQ79" i="5"/>
  <c r="AR79" i="5" s="1"/>
  <c r="AQ80" i="5"/>
  <c r="AR80" i="5" s="1"/>
  <c r="AQ81" i="5"/>
  <c r="AR81" i="5" s="1"/>
  <c r="AQ82" i="5"/>
  <c r="AR82" i="5" s="1"/>
  <c r="AQ83" i="5"/>
  <c r="AR83" i="5" s="1"/>
  <c r="AQ84" i="5"/>
  <c r="AR84" i="5" s="1"/>
  <c r="AQ85" i="5"/>
  <c r="AR85" i="5" s="1"/>
  <c r="AQ86" i="5"/>
  <c r="AR86" i="5" s="1"/>
  <c r="AQ87" i="5"/>
  <c r="AR87" i="5" s="1"/>
  <c r="AQ88" i="5"/>
  <c r="AR88" i="5" s="1"/>
  <c r="AQ89" i="5"/>
  <c r="AR89" i="5" s="1"/>
  <c r="AQ90" i="5"/>
  <c r="AR90" i="5" s="1"/>
  <c r="AQ91" i="5"/>
  <c r="AR91" i="5" s="1"/>
  <c r="AQ92" i="5"/>
  <c r="AR92" i="5" s="1"/>
  <c r="AQ93" i="5"/>
  <c r="AR93" i="5" s="1"/>
  <c r="AQ94" i="5"/>
  <c r="AR94" i="5" s="1"/>
  <c r="AQ95" i="5"/>
  <c r="AR95" i="5" s="1"/>
  <c r="AQ96" i="5"/>
  <c r="AR96" i="5" s="1"/>
  <c r="AQ97" i="5"/>
  <c r="AR97" i="5" s="1"/>
  <c r="AQ98" i="5"/>
  <c r="AR98" i="5" s="1"/>
  <c r="AQ99" i="5"/>
  <c r="AR99" i="5" s="1"/>
  <c r="AQ100" i="5"/>
  <c r="AR100" i="5" s="1"/>
  <c r="AQ101" i="5"/>
  <c r="AR101" i="5" s="1"/>
  <c r="AQ102" i="5"/>
  <c r="AR102" i="5" s="1"/>
  <c r="AQ103" i="5"/>
  <c r="AR103" i="5" s="1"/>
  <c r="AQ104" i="5"/>
  <c r="AR104" i="5" s="1"/>
  <c r="AQ105" i="5"/>
  <c r="AR105" i="5" s="1"/>
  <c r="AQ106" i="5"/>
  <c r="AR106" i="5" s="1"/>
  <c r="AQ107" i="5"/>
  <c r="AR107" i="5" s="1"/>
  <c r="AQ108" i="5"/>
  <c r="AR108" i="5" s="1"/>
  <c r="AQ109" i="5"/>
  <c r="AR109" i="5" s="1"/>
  <c r="AQ110" i="5"/>
  <c r="AR110" i="5" s="1"/>
  <c r="AQ111" i="5"/>
  <c r="AR111" i="5" s="1"/>
  <c r="AQ112" i="5"/>
  <c r="AR112" i="5" s="1"/>
  <c r="AQ113" i="5"/>
  <c r="AR113" i="5" s="1"/>
  <c r="AQ114" i="5"/>
  <c r="AR114" i="5" s="1"/>
  <c r="BL107" i="5" l="1"/>
  <c r="BB107" i="5"/>
  <c r="BL110" i="5"/>
  <c r="BB110" i="5"/>
  <c r="BL94" i="5"/>
  <c r="BB94" i="5"/>
  <c r="BL113" i="5"/>
  <c r="BB113" i="5"/>
  <c r="BL109" i="5"/>
  <c r="BB109" i="5"/>
  <c r="BL105" i="5"/>
  <c r="BB105" i="5"/>
  <c r="BL101" i="5"/>
  <c r="BB101" i="5"/>
  <c r="BL97" i="5"/>
  <c r="BB97" i="5"/>
  <c r="BL93" i="5"/>
  <c r="BB93" i="5"/>
  <c r="BL89" i="5"/>
  <c r="BB89" i="5"/>
  <c r="BL85" i="5"/>
  <c r="BB85" i="5"/>
  <c r="BL81" i="5"/>
  <c r="BB81" i="5"/>
  <c r="BL77" i="5"/>
  <c r="BB77" i="5"/>
  <c r="BL103" i="5"/>
  <c r="BB103" i="5"/>
  <c r="BL106" i="5"/>
  <c r="BB106" i="5"/>
  <c r="BL98" i="5"/>
  <c r="BB98" i="5"/>
  <c r="BL112" i="5"/>
  <c r="BB112" i="5"/>
  <c r="BL108" i="5"/>
  <c r="BB108" i="5"/>
  <c r="BL104" i="5"/>
  <c r="BB104" i="5"/>
  <c r="BL100" i="5"/>
  <c r="BB100" i="5"/>
  <c r="BL96" i="5"/>
  <c r="BB96" i="5"/>
  <c r="BL92" i="5"/>
  <c r="BB92" i="5"/>
  <c r="BL88" i="5"/>
  <c r="BB88" i="5"/>
  <c r="BL84" i="5"/>
  <c r="BB84" i="5"/>
  <c r="BL80" i="5"/>
  <c r="BB80" i="5"/>
  <c r="BL111" i="5"/>
  <c r="BB111" i="5"/>
  <c r="BL99" i="5"/>
  <c r="BB99" i="5"/>
  <c r="BL95" i="5"/>
  <c r="BB95" i="5"/>
  <c r="BL91" i="5"/>
  <c r="BB91" i="5"/>
  <c r="BL87" i="5"/>
  <c r="BB87" i="5"/>
  <c r="BL83" i="5"/>
  <c r="BB83" i="5"/>
  <c r="BL79" i="5"/>
  <c r="BB79" i="5"/>
  <c r="BL114" i="5"/>
  <c r="BB114" i="5"/>
  <c r="BL102" i="5"/>
  <c r="BB102" i="5"/>
  <c r="BL90" i="5"/>
  <c r="BB90" i="5"/>
  <c r="BL86" i="5"/>
  <c r="BB86" i="5"/>
  <c r="BL82" i="5"/>
  <c r="BB82" i="5"/>
  <c r="BL78" i="5"/>
  <c r="BB78" i="5"/>
  <c r="BC112" i="5"/>
  <c r="BG112" i="5"/>
  <c r="BK112" i="5"/>
  <c r="BJ112" i="5"/>
  <c r="AZ112" i="5"/>
  <c r="BD112" i="5"/>
  <c r="BH112" i="5"/>
  <c r="BA112" i="5"/>
  <c r="BE112" i="5"/>
  <c r="BI112" i="5"/>
  <c r="BF112" i="5"/>
  <c r="BC113" i="5"/>
  <c r="BG113" i="5"/>
  <c r="BK113" i="5"/>
  <c r="AZ113" i="5"/>
  <c r="BD113" i="5"/>
  <c r="BH113" i="5"/>
  <c r="BF113" i="5"/>
  <c r="BA113" i="5"/>
  <c r="BE113" i="5"/>
  <c r="BI113" i="5"/>
  <c r="BJ113" i="5"/>
  <c r="BC111" i="5"/>
  <c r="BG111" i="5"/>
  <c r="BK111" i="5"/>
  <c r="BF111" i="5"/>
  <c r="AZ111" i="5"/>
  <c r="BD111" i="5"/>
  <c r="BH111" i="5"/>
  <c r="BA111" i="5"/>
  <c r="BE111" i="5"/>
  <c r="BI111" i="5"/>
  <c r="BJ111" i="5"/>
  <c r="BC114" i="5"/>
  <c r="BG114" i="5"/>
  <c r="BK114" i="5"/>
  <c r="BF114" i="5"/>
  <c r="AZ114" i="5"/>
  <c r="BD114" i="5"/>
  <c r="BH114" i="5"/>
  <c r="BJ114" i="5"/>
  <c r="BA114" i="5"/>
  <c r="BE114" i="5"/>
  <c r="BI114" i="5"/>
  <c r="BC101" i="5"/>
  <c r="BG101" i="5"/>
  <c r="BK101" i="5"/>
  <c r="AZ101" i="5"/>
  <c r="BD101" i="5"/>
  <c r="BH101" i="5"/>
  <c r="BA101" i="5"/>
  <c r="BE101" i="5"/>
  <c r="BI101" i="5"/>
  <c r="BF101" i="5"/>
  <c r="BJ101" i="5"/>
  <c r="BC89" i="5"/>
  <c r="BG89" i="5"/>
  <c r="BK89" i="5"/>
  <c r="AZ89" i="5"/>
  <c r="BD89" i="5"/>
  <c r="BH89" i="5"/>
  <c r="BF89" i="5"/>
  <c r="BA89" i="5"/>
  <c r="BE89" i="5"/>
  <c r="BI89" i="5"/>
  <c r="BJ89" i="5"/>
  <c r="BC97" i="5"/>
  <c r="BG97" i="5"/>
  <c r="BK97" i="5"/>
  <c r="AZ97" i="5"/>
  <c r="BD97" i="5"/>
  <c r="BH97" i="5"/>
  <c r="BJ97" i="5"/>
  <c r="BA97" i="5"/>
  <c r="BE97" i="5"/>
  <c r="BI97" i="5"/>
  <c r="BF97" i="5"/>
  <c r="BC108" i="5"/>
  <c r="BG108" i="5"/>
  <c r="BK108" i="5"/>
  <c r="AZ108" i="5"/>
  <c r="BD108" i="5"/>
  <c r="BH108" i="5"/>
  <c r="BA108" i="5"/>
  <c r="BE108" i="5"/>
  <c r="BI108" i="5"/>
  <c r="BJ108" i="5"/>
  <c r="BF108" i="5"/>
  <c r="BC104" i="5"/>
  <c r="BG104" i="5"/>
  <c r="BK104" i="5"/>
  <c r="AZ104" i="5"/>
  <c r="BD104" i="5"/>
  <c r="BH104" i="5"/>
  <c r="BA104" i="5"/>
  <c r="BE104" i="5"/>
  <c r="BI104" i="5"/>
  <c r="BJ104" i="5"/>
  <c r="BF104" i="5"/>
  <c r="BC100" i="5"/>
  <c r="BG100" i="5"/>
  <c r="BK100" i="5"/>
  <c r="AZ100" i="5"/>
  <c r="BD100" i="5"/>
  <c r="BH100" i="5"/>
  <c r="BA100" i="5"/>
  <c r="BE100" i="5"/>
  <c r="BI100" i="5"/>
  <c r="BJ100" i="5"/>
  <c r="BF100" i="5"/>
  <c r="BC96" i="5"/>
  <c r="BG96" i="5"/>
  <c r="BK96" i="5"/>
  <c r="AZ96" i="5"/>
  <c r="BD96" i="5"/>
  <c r="BH96" i="5"/>
  <c r="BJ96" i="5"/>
  <c r="BA96" i="5"/>
  <c r="BE96" i="5"/>
  <c r="BI96" i="5"/>
  <c r="BF96" i="5"/>
  <c r="BC92" i="5"/>
  <c r="BG92" i="5"/>
  <c r="BK92" i="5"/>
  <c r="AZ92" i="5"/>
  <c r="BD92" i="5"/>
  <c r="BH92" i="5"/>
  <c r="BF92" i="5"/>
  <c r="BA92" i="5"/>
  <c r="BE92" i="5"/>
  <c r="BI92" i="5"/>
  <c r="BJ92" i="5"/>
  <c r="BC88" i="5"/>
  <c r="BG88" i="5"/>
  <c r="BK88" i="5"/>
  <c r="AZ88" i="5"/>
  <c r="BD88" i="5"/>
  <c r="BH88" i="5"/>
  <c r="BF88" i="5"/>
  <c r="BA88" i="5"/>
  <c r="BE88" i="5"/>
  <c r="BI88" i="5"/>
  <c r="BJ88" i="5"/>
  <c r="BC109" i="5"/>
  <c r="BG109" i="5"/>
  <c r="BK109" i="5"/>
  <c r="AZ109" i="5"/>
  <c r="BD109" i="5"/>
  <c r="BH109" i="5"/>
  <c r="BA109" i="5"/>
  <c r="BE109" i="5"/>
  <c r="BI109" i="5"/>
  <c r="BJ109" i="5"/>
  <c r="BF109" i="5"/>
  <c r="BC93" i="5"/>
  <c r="BG93" i="5"/>
  <c r="BK93" i="5"/>
  <c r="AZ93" i="5"/>
  <c r="BD93" i="5"/>
  <c r="BH93" i="5"/>
  <c r="BF93" i="5"/>
  <c r="BA93" i="5"/>
  <c r="BE93" i="5"/>
  <c r="BI93" i="5"/>
  <c r="BJ93" i="5"/>
  <c r="BC107" i="5"/>
  <c r="BG107" i="5"/>
  <c r="BK107" i="5"/>
  <c r="AZ107" i="5"/>
  <c r="BD107" i="5"/>
  <c r="BH107" i="5"/>
  <c r="BA107" i="5"/>
  <c r="BE107" i="5"/>
  <c r="BI107" i="5"/>
  <c r="BF107" i="5"/>
  <c r="BJ107" i="5"/>
  <c r="BC103" i="5"/>
  <c r="BG103" i="5"/>
  <c r="BK103" i="5"/>
  <c r="AZ103" i="5"/>
  <c r="BD103" i="5"/>
  <c r="BH103" i="5"/>
  <c r="BA103" i="5"/>
  <c r="BE103" i="5"/>
  <c r="BI103" i="5"/>
  <c r="BF103" i="5"/>
  <c r="BJ103" i="5"/>
  <c r="BC99" i="5"/>
  <c r="BG99" i="5"/>
  <c r="BK99" i="5"/>
  <c r="AZ99" i="5"/>
  <c r="BD99" i="5"/>
  <c r="BH99" i="5"/>
  <c r="BJ99" i="5"/>
  <c r="BA99" i="5"/>
  <c r="BE99" i="5"/>
  <c r="BI99" i="5"/>
  <c r="BF99" i="5"/>
  <c r="BC95" i="5"/>
  <c r="BG95" i="5"/>
  <c r="BK95" i="5"/>
  <c r="AZ95" i="5"/>
  <c r="BD95" i="5"/>
  <c r="BH95" i="5"/>
  <c r="BJ95" i="5"/>
  <c r="BA95" i="5"/>
  <c r="BE95" i="5"/>
  <c r="BI95" i="5"/>
  <c r="BF95" i="5"/>
  <c r="BC91" i="5"/>
  <c r="BG91" i="5"/>
  <c r="BK91" i="5"/>
  <c r="AZ91" i="5"/>
  <c r="BD91" i="5"/>
  <c r="BH91" i="5"/>
  <c r="BF91" i="5"/>
  <c r="BA91" i="5"/>
  <c r="BE91" i="5"/>
  <c r="BI91" i="5"/>
  <c r="BJ91" i="5"/>
  <c r="BC87" i="5"/>
  <c r="BG87" i="5"/>
  <c r="BK87" i="5"/>
  <c r="AZ87" i="5"/>
  <c r="BD87" i="5"/>
  <c r="BH87" i="5"/>
  <c r="BJ87" i="5"/>
  <c r="BA87" i="5"/>
  <c r="BE87" i="5"/>
  <c r="BI87" i="5"/>
  <c r="BF87" i="5"/>
  <c r="BC105" i="5"/>
  <c r="BG105" i="5"/>
  <c r="BK105" i="5"/>
  <c r="AZ105" i="5"/>
  <c r="BD105" i="5"/>
  <c r="BH105" i="5"/>
  <c r="BA105" i="5"/>
  <c r="BE105" i="5"/>
  <c r="BI105" i="5"/>
  <c r="BJ105" i="5"/>
  <c r="BF105" i="5"/>
  <c r="BC110" i="5"/>
  <c r="BG110" i="5"/>
  <c r="BK110" i="5"/>
  <c r="AZ110" i="5"/>
  <c r="BD110" i="5"/>
  <c r="BH110" i="5"/>
  <c r="BA110" i="5"/>
  <c r="BE110" i="5"/>
  <c r="BI110" i="5"/>
  <c r="BF110" i="5"/>
  <c r="BJ110" i="5"/>
  <c r="BC106" i="5"/>
  <c r="BG106" i="5"/>
  <c r="BK106" i="5"/>
  <c r="AZ106" i="5"/>
  <c r="BD106" i="5"/>
  <c r="BH106" i="5"/>
  <c r="BA106" i="5"/>
  <c r="BE106" i="5"/>
  <c r="BI106" i="5"/>
  <c r="BF106" i="5"/>
  <c r="BJ106" i="5"/>
  <c r="BC102" i="5"/>
  <c r="BG102" i="5"/>
  <c r="BK102" i="5"/>
  <c r="AZ102" i="5"/>
  <c r="BD102" i="5"/>
  <c r="BH102" i="5"/>
  <c r="BA102" i="5"/>
  <c r="BE102" i="5"/>
  <c r="BI102" i="5"/>
  <c r="BF102" i="5"/>
  <c r="BJ102" i="5"/>
  <c r="BC98" i="5"/>
  <c r="BG98" i="5"/>
  <c r="BK98" i="5"/>
  <c r="AZ98" i="5"/>
  <c r="BD98" i="5"/>
  <c r="BH98" i="5"/>
  <c r="BJ98" i="5"/>
  <c r="BA98" i="5"/>
  <c r="BE98" i="5"/>
  <c r="BI98" i="5"/>
  <c r="BF98" i="5"/>
  <c r="BC94" i="5"/>
  <c r="BG94" i="5"/>
  <c r="BK94" i="5"/>
  <c r="AZ94" i="5"/>
  <c r="BD94" i="5"/>
  <c r="BH94" i="5"/>
  <c r="BJ94" i="5"/>
  <c r="BA94" i="5"/>
  <c r="BE94" i="5"/>
  <c r="BI94" i="5"/>
  <c r="BF94" i="5"/>
  <c r="BC90" i="5"/>
  <c r="BG90" i="5"/>
  <c r="BK90" i="5"/>
  <c r="AZ90" i="5"/>
  <c r="BD90" i="5"/>
  <c r="BH90" i="5"/>
  <c r="BF90" i="5"/>
  <c r="BA90" i="5"/>
  <c r="BE90" i="5"/>
  <c r="BI90" i="5"/>
  <c r="BJ90" i="5"/>
  <c r="BG85" i="5"/>
  <c r="AZ85" i="5"/>
  <c r="BD85" i="5"/>
  <c r="BH85" i="5"/>
  <c r="BA85" i="5"/>
  <c r="BE85" i="5"/>
  <c r="BI85" i="5"/>
  <c r="BK85" i="5"/>
  <c r="BF85" i="5"/>
  <c r="BJ85" i="5"/>
  <c r="BC85" i="5"/>
  <c r="BC81" i="5"/>
  <c r="BG81" i="5"/>
  <c r="BK81" i="5"/>
  <c r="AZ81" i="5"/>
  <c r="BD81" i="5"/>
  <c r="BH81" i="5"/>
  <c r="BA81" i="5"/>
  <c r="BE81" i="5"/>
  <c r="BI81" i="5"/>
  <c r="BF81" i="5"/>
  <c r="BJ81" i="5"/>
  <c r="BC77" i="5"/>
  <c r="BG77" i="5"/>
  <c r="BK77" i="5"/>
  <c r="AZ77" i="5"/>
  <c r="BD77" i="5"/>
  <c r="BH77" i="5"/>
  <c r="BA77" i="5"/>
  <c r="BE77" i="5"/>
  <c r="BI77" i="5"/>
  <c r="BF77" i="5"/>
  <c r="BJ77" i="5"/>
  <c r="BK84" i="5"/>
  <c r="AZ84" i="5"/>
  <c r="BD84" i="5"/>
  <c r="BH84" i="5"/>
  <c r="BA84" i="5"/>
  <c r="BE84" i="5"/>
  <c r="BI84" i="5"/>
  <c r="BF84" i="5"/>
  <c r="BJ84" i="5"/>
  <c r="BC84" i="5"/>
  <c r="BG84" i="5"/>
  <c r="BC80" i="5"/>
  <c r="BG80" i="5"/>
  <c r="BK80" i="5"/>
  <c r="AZ80" i="5"/>
  <c r="BD80" i="5"/>
  <c r="BH80" i="5"/>
  <c r="BA80" i="5"/>
  <c r="BE80" i="5"/>
  <c r="BI80" i="5"/>
  <c r="BF80" i="5"/>
  <c r="BJ80" i="5"/>
  <c r="BC83" i="5"/>
  <c r="BK83" i="5"/>
  <c r="AZ83" i="5"/>
  <c r="BD83" i="5"/>
  <c r="BH83" i="5"/>
  <c r="BA83" i="5"/>
  <c r="BE83" i="5"/>
  <c r="BI83" i="5"/>
  <c r="BF83" i="5"/>
  <c r="BJ83" i="5"/>
  <c r="BG83" i="5"/>
  <c r="BC79" i="5"/>
  <c r="BG79" i="5"/>
  <c r="BK79" i="5"/>
  <c r="AZ79" i="5"/>
  <c r="BD79" i="5"/>
  <c r="BH79" i="5"/>
  <c r="BA79" i="5"/>
  <c r="BE79" i="5"/>
  <c r="BI79" i="5"/>
  <c r="BF79" i="5"/>
  <c r="BJ79" i="5"/>
  <c r="BG86" i="5"/>
  <c r="AZ86" i="5"/>
  <c r="BD86" i="5"/>
  <c r="BH86" i="5"/>
  <c r="BA86" i="5"/>
  <c r="BE86" i="5"/>
  <c r="BI86" i="5"/>
  <c r="BF86" i="5"/>
  <c r="BJ86" i="5"/>
  <c r="BC86" i="5"/>
  <c r="BK86" i="5"/>
  <c r="BC82" i="5"/>
  <c r="BK82" i="5"/>
  <c r="AZ82" i="5"/>
  <c r="BD82" i="5"/>
  <c r="BH82" i="5"/>
  <c r="BA82" i="5"/>
  <c r="BE82" i="5"/>
  <c r="BI82" i="5"/>
  <c r="BF82" i="5"/>
  <c r="BJ82" i="5"/>
  <c r="BG82" i="5"/>
  <c r="BG78" i="5"/>
  <c r="BK78" i="5"/>
  <c r="AZ78" i="5"/>
  <c r="BD78" i="5"/>
  <c r="BH78" i="5"/>
  <c r="BA78" i="5"/>
  <c r="BE78" i="5"/>
  <c r="BI78" i="5"/>
  <c r="BF78" i="5"/>
  <c r="BJ78" i="5"/>
  <c r="BC78" i="5"/>
  <c r="BQ16" i="5" l="1"/>
  <c r="BQ15" i="5"/>
  <c r="CC15" i="5"/>
  <c r="BO16" i="5"/>
  <c r="BO15" i="5"/>
  <c r="R15" i="5" l="1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6" i="5"/>
  <c r="S46" i="5"/>
  <c r="R47" i="5"/>
  <c r="S47" i="5"/>
  <c r="R48" i="5"/>
  <c r="S48" i="5"/>
  <c r="R49" i="5"/>
  <c r="S49" i="5"/>
  <c r="R50" i="5"/>
  <c r="S50" i="5" s="1"/>
  <c r="R51" i="5"/>
  <c r="S51" i="5" s="1"/>
  <c r="R52" i="5"/>
  <c r="S52" i="5"/>
  <c r="R53" i="5"/>
  <c r="S53" i="5" s="1"/>
  <c r="R54" i="5"/>
  <c r="S54" i="5" s="1"/>
  <c r="R55" i="5"/>
  <c r="S55" i="5" s="1"/>
  <c r="R56" i="5"/>
  <c r="S56" i="5"/>
  <c r="R57" i="5"/>
  <c r="S57" i="5"/>
  <c r="R58" i="5"/>
  <c r="S58" i="5"/>
  <c r="R59" i="5"/>
  <c r="S59" i="5"/>
  <c r="R60" i="5"/>
  <c r="S60" i="5" s="1"/>
  <c r="R61" i="5"/>
  <c r="S61" i="5"/>
  <c r="R62" i="5"/>
  <c r="S62" i="5" s="1"/>
  <c r="R63" i="5"/>
  <c r="S63" i="5"/>
  <c r="R64" i="5"/>
  <c r="S64" i="5" s="1"/>
  <c r="R65" i="5"/>
  <c r="S65" i="5" s="1"/>
  <c r="R66" i="5"/>
  <c r="S66" i="5" s="1"/>
  <c r="R67" i="5"/>
  <c r="S67" i="5"/>
  <c r="R68" i="5"/>
  <c r="S68" i="5"/>
  <c r="R69" i="5"/>
  <c r="S69" i="5"/>
  <c r="R70" i="5"/>
  <c r="S70" i="5" s="1"/>
  <c r="R71" i="5"/>
  <c r="S71" i="5"/>
  <c r="R72" i="5"/>
  <c r="S72" i="5"/>
  <c r="R73" i="5"/>
  <c r="S73" i="5" s="1"/>
  <c r="R74" i="5"/>
  <c r="S74" i="5"/>
  <c r="R75" i="5"/>
  <c r="S75" i="5"/>
  <c r="R76" i="5"/>
  <c r="S76" i="5"/>
  <c r="R77" i="5"/>
  <c r="S77" i="5"/>
  <c r="R78" i="5"/>
  <c r="S78" i="5"/>
  <c r="R79" i="5"/>
  <c r="S79" i="5"/>
  <c r="R168" i="5"/>
  <c r="S168" i="5"/>
  <c r="R169" i="5"/>
  <c r="S169" i="5"/>
  <c r="R172" i="5"/>
  <c r="S172" i="5"/>
  <c r="R174" i="5"/>
  <c r="S174" i="5"/>
  <c r="R45" i="5"/>
  <c r="S45" i="5" s="1"/>
  <c r="S175" i="5" l="1"/>
  <c r="Y39" i="5" s="1"/>
  <c r="R175" i="5"/>
  <c r="AQ42" i="5"/>
  <c r="AR42" i="5" s="1"/>
  <c r="AQ43" i="5"/>
  <c r="AR43" i="5" s="1"/>
  <c r="AQ44" i="5"/>
  <c r="AR44" i="5" s="1"/>
  <c r="AQ45" i="5"/>
  <c r="AR45" i="5" s="1"/>
  <c r="AQ46" i="5"/>
  <c r="AR46" i="5" s="1"/>
  <c r="AQ47" i="5"/>
  <c r="AR47" i="5" s="1"/>
  <c r="AQ48" i="5"/>
  <c r="AR48" i="5" s="1"/>
  <c r="AQ49" i="5"/>
  <c r="AR49" i="5" s="1"/>
  <c r="AQ50" i="5"/>
  <c r="AR50" i="5" s="1"/>
  <c r="AQ51" i="5"/>
  <c r="AR51" i="5" s="1"/>
  <c r="AQ52" i="5"/>
  <c r="AR52" i="5" s="1"/>
  <c r="AQ53" i="5"/>
  <c r="AR53" i="5" s="1"/>
  <c r="AQ54" i="5"/>
  <c r="AR54" i="5" s="1"/>
  <c r="AQ55" i="5"/>
  <c r="AR55" i="5" s="1"/>
  <c r="AQ56" i="5"/>
  <c r="AR56" i="5" s="1"/>
  <c r="AQ57" i="5"/>
  <c r="AR57" i="5" s="1"/>
  <c r="AQ58" i="5"/>
  <c r="AR58" i="5" s="1"/>
  <c r="AQ59" i="5"/>
  <c r="AR59" i="5" s="1"/>
  <c r="AQ60" i="5"/>
  <c r="AR60" i="5" s="1"/>
  <c r="AQ61" i="5"/>
  <c r="AR61" i="5" s="1"/>
  <c r="AQ62" i="5"/>
  <c r="AR62" i="5" s="1"/>
  <c r="AQ63" i="5"/>
  <c r="AR63" i="5" s="1"/>
  <c r="AQ64" i="5"/>
  <c r="AR64" i="5" s="1"/>
  <c r="AQ65" i="5"/>
  <c r="AR65" i="5" s="1"/>
  <c r="AQ66" i="5"/>
  <c r="AR66" i="5" s="1"/>
  <c r="AQ67" i="5"/>
  <c r="AR67" i="5" s="1"/>
  <c r="AQ68" i="5"/>
  <c r="AR68" i="5" s="1"/>
  <c r="AQ69" i="5"/>
  <c r="AR69" i="5" s="1"/>
  <c r="AQ70" i="5"/>
  <c r="AR70" i="5" s="1"/>
  <c r="AQ71" i="5"/>
  <c r="AR71" i="5" s="1"/>
  <c r="AQ72" i="5"/>
  <c r="AR72" i="5" s="1"/>
  <c r="AQ73" i="5"/>
  <c r="AR73" i="5" s="1"/>
  <c r="AQ74" i="5"/>
  <c r="AR74" i="5" s="1"/>
  <c r="AQ75" i="5"/>
  <c r="AR75" i="5" s="1"/>
  <c r="AQ76" i="5"/>
  <c r="AR76" i="5" s="1"/>
  <c r="AV50" i="5"/>
  <c r="AV51" i="5"/>
  <c r="AV52" i="5"/>
  <c r="AV53" i="5"/>
  <c r="AV54" i="5"/>
  <c r="AV55" i="5"/>
  <c r="AV56" i="5"/>
  <c r="AV57" i="5"/>
  <c r="AV58" i="5"/>
  <c r="AV59" i="5"/>
  <c r="AV60" i="5"/>
  <c r="AV61" i="5"/>
  <c r="AV62" i="5"/>
  <c r="AV63" i="5"/>
  <c r="AV64" i="5"/>
  <c r="AV65" i="5"/>
  <c r="AV66" i="5"/>
  <c r="AV67" i="5"/>
  <c r="AV68" i="5"/>
  <c r="AV69" i="5"/>
  <c r="AV70" i="5"/>
  <c r="AV71" i="5"/>
  <c r="AV72" i="5"/>
  <c r="AV73" i="5"/>
  <c r="AV74" i="5"/>
  <c r="AV75" i="5"/>
  <c r="AV76" i="5"/>
  <c r="AV77" i="5"/>
  <c r="AV78" i="5"/>
  <c r="AV79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15" i="5"/>
  <c r="BL75" i="5" l="1"/>
  <c r="BB75" i="5"/>
  <c r="BL71" i="5"/>
  <c r="BB71" i="5"/>
  <c r="BL67" i="5"/>
  <c r="BB67" i="5"/>
  <c r="BL63" i="5"/>
  <c r="BB63" i="5"/>
  <c r="BL59" i="5"/>
  <c r="BB59" i="5"/>
  <c r="BL55" i="5"/>
  <c r="BB55" i="5"/>
  <c r="BL74" i="5"/>
  <c r="BB74" i="5"/>
  <c r="BL70" i="5"/>
  <c r="BB70" i="5"/>
  <c r="BL66" i="5"/>
  <c r="BB66" i="5"/>
  <c r="BL62" i="5"/>
  <c r="BB62" i="5"/>
  <c r="BL58" i="5"/>
  <c r="BB58" i="5"/>
  <c r="BL73" i="5"/>
  <c r="BB73" i="5"/>
  <c r="BL69" i="5"/>
  <c r="BB69" i="5"/>
  <c r="BL65" i="5"/>
  <c r="BB65" i="5"/>
  <c r="BL61" i="5"/>
  <c r="BB61" i="5"/>
  <c r="BL57" i="5"/>
  <c r="BB57" i="5"/>
  <c r="BL76" i="5"/>
  <c r="BB76" i="5"/>
  <c r="BL72" i="5"/>
  <c r="BB72" i="5"/>
  <c r="BL68" i="5"/>
  <c r="BB68" i="5"/>
  <c r="BL64" i="5"/>
  <c r="BB64" i="5"/>
  <c r="BL60" i="5"/>
  <c r="BB60" i="5"/>
  <c r="BL56" i="5"/>
  <c r="BB56" i="5"/>
  <c r="BL51" i="5"/>
  <c r="BB51" i="5"/>
  <c r="BL47" i="5"/>
  <c r="BB47" i="5"/>
  <c r="BL54" i="5"/>
  <c r="BB54" i="5"/>
  <c r="BL50" i="5"/>
  <c r="BB50" i="5"/>
  <c r="BL46" i="5"/>
  <c r="BB46" i="5"/>
  <c r="BL53" i="5"/>
  <c r="BB53" i="5"/>
  <c r="BL49" i="5"/>
  <c r="BB49" i="5"/>
  <c r="BL45" i="5"/>
  <c r="BB45" i="5"/>
  <c r="BL52" i="5"/>
  <c r="BB52" i="5"/>
  <c r="BL48" i="5"/>
  <c r="BB48" i="5"/>
  <c r="BL44" i="5"/>
  <c r="BB44" i="5"/>
  <c r="BL43" i="5"/>
  <c r="BB43" i="5"/>
  <c r="BL42" i="5"/>
  <c r="BB42" i="5"/>
  <c r="BC74" i="5"/>
  <c r="BG74" i="5"/>
  <c r="BK74" i="5"/>
  <c r="AZ74" i="5"/>
  <c r="BD74" i="5"/>
  <c r="BH74" i="5"/>
  <c r="BA74" i="5"/>
  <c r="BE74" i="5"/>
  <c r="BI74" i="5"/>
  <c r="BF74" i="5"/>
  <c r="BJ74" i="5"/>
  <c r="BC70" i="5"/>
  <c r="BG70" i="5"/>
  <c r="BK70" i="5"/>
  <c r="AZ70" i="5"/>
  <c r="BD70" i="5"/>
  <c r="BH70" i="5"/>
  <c r="BA70" i="5"/>
  <c r="BE70" i="5"/>
  <c r="BI70" i="5"/>
  <c r="BF70" i="5"/>
  <c r="BJ70" i="5"/>
  <c r="BC66" i="5"/>
  <c r="BG66" i="5"/>
  <c r="BK66" i="5"/>
  <c r="AZ66" i="5"/>
  <c r="BD66" i="5"/>
  <c r="BH66" i="5"/>
  <c r="BA66" i="5"/>
  <c r="BE66" i="5"/>
  <c r="BI66" i="5"/>
  <c r="BF66" i="5"/>
  <c r="BJ66" i="5"/>
  <c r="BC73" i="5"/>
  <c r="BG73" i="5"/>
  <c r="BK73" i="5"/>
  <c r="AZ73" i="5"/>
  <c r="BD73" i="5"/>
  <c r="BH73" i="5"/>
  <c r="BA73" i="5"/>
  <c r="BE73" i="5"/>
  <c r="BI73" i="5"/>
  <c r="BF73" i="5"/>
  <c r="BJ73" i="5"/>
  <c r="BC69" i="5"/>
  <c r="BG69" i="5"/>
  <c r="BK69" i="5"/>
  <c r="AZ69" i="5"/>
  <c r="BD69" i="5"/>
  <c r="BH69" i="5"/>
  <c r="BA69" i="5"/>
  <c r="BE69" i="5"/>
  <c r="BI69" i="5"/>
  <c r="BF69" i="5"/>
  <c r="BJ69" i="5"/>
  <c r="BC65" i="5"/>
  <c r="BG65" i="5"/>
  <c r="BK65" i="5"/>
  <c r="AZ65" i="5"/>
  <c r="BD65" i="5"/>
  <c r="BH65" i="5"/>
  <c r="BA65" i="5"/>
  <c r="BE65" i="5"/>
  <c r="BI65" i="5"/>
  <c r="BF65" i="5"/>
  <c r="BJ65" i="5"/>
  <c r="BC76" i="5"/>
  <c r="BG76" i="5"/>
  <c r="BK76" i="5"/>
  <c r="AZ76" i="5"/>
  <c r="BD76" i="5"/>
  <c r="BH76" i="5"/>
  <c r="BA76" i="5"/>
  <c r="BE76" i="5"/>
  <c r="BI76" i="5"/>
  <c r="BF76" i="5"/>
  <c r="BJ76" i="5"/>
  <c r="BC72" i="5"/>
  <c r="BG72" i="5"/>
  <c r="BK72" i="5"/>
  <c r="AZ72" i="5"/>
  <c r="BD72" i="5"/>
  <c r="BH72" i="5"/>
  <c r="BA72" i="5"/>
  <c r="BE72" i="5"/>
  <c r="BI72" i="5"/>
  <c r="BF72" i="5"/>
  <c r="BJ72" i="5"/>
  <c r="BC68" i="5"/>
  <c r="BG68" i="5"/>
  <c r="BK68" i="5"/>
  <c r="AZ68" i="5"/>
  <c r="BD68" i="5"/>
  <c r="BH68" i="5"/>
  <c r="BA68" i="5"/>
  <c r="BE68" i="5"/>
  <c r="BI68" i="5"/>
  <c r="BF68" i="5"/>
  <c r="BJ68" i="5"/>
  <c r="BC64" i="5"/>
  <c r="BG64" i="5"/>
  <c r="BK64" i="5"/>
  <c r="AZ64" i="5"/>
  <c r="BD64" i="5"/>
  <c r="BH64" i="5"/>
  <c r="BA64" i="5"/>
  <c r="BE64" i="5"/>
  <c r="BI64" i="5"/>
  <c r="BF64" i="5"/>
  <c r="BJ64" i="5"/>
  <c r="BC75" i="5"/>
  <c r="BG75" i="5"/>
  <c r="BK75" i="5"/>
  <c r="AZ75" i="5"/>
  <c r="BD75" i="5"/>
  <c r="BH75" i="5"/>
  <c r="BA75" i="5"/>
  <c r="BE75" i="5"/>
  <c r="BI75" i="5"/>
  <c r="BF75" i="5"/>
  <c r="BJ75" i="5"/>
  <c r="BC71" i="5"/>
  <c r="BG71" i="5"/>
  <c r="BK71" i="5"/>
  <c r="AZ71" i="5"/>
  <c r="BD71" i="5"/>
  <c r="BH71" i="5"/>
  <c r="BA71" i="5"/>
  <c r="BE71" i="5"/>
  <c r="BI71" i="5"/>
  <c r="BF71" i="5"/>
  <c r="BJ71" i="5"/>
  <c r="BC67" i="5"/>
  <c r="BG67" i="5"/>
  <c r="BK67" i="5"/>
  <c r="AZ67" i="5"/>
  <c r="BD67" i="5"/>
  <c r="BH67" i="5"/>
  <c r="BA67" i="5"/>
  <c r="BE67" i="5"/>
  <c r="BI67" i="5"/>
  <c r="BF67" i="5"/>
  <c r="BJ67" i="5"/>
  <c r="BC63" i="5"/>
  <c r="BG63" i="5"/>
  <c r="BK63" i="5"/>
  <c r="AZ63" i="5"/>
  <c r="BD63" i="5"/>
  <c r="BH63" i="5"/>
  <c r="BA63" i="5"/>
  <c r="BE63" i="5"/>
  <c r="BI63" i="5"/>
  <c r="BF63" i="5"/>
  <c r="BJ63" i="5"/>
  <c r="BC62" i="5"/>
  <c r="BG62" i="5"/>
  <c r="BK62" i="5"/>
  <c r="AZ62" i="5"/>
  <c r="BD62" i="5"/>
  <c r="BH62" i="5"/>
  <c r="BA62" i="5"/>
  <c r="BE62" i="5"/>
  <c r="BI62" i="5"/>
  <c r="BF62" i="5"/>
  <c r="BJ62" i="5"/>
  <c r="BC50" i="5"/>
  <c r="BG50" i="5"/>
  <c r="BK50" i="5"/>
  <c r="BJ50" i="5"/>
  <c r="AZ50" i="5"/>
  <c r="BD50" i="5"/>
  <c r="BH50" i="5"/>
  <c r="BF50" i="5"/>
  <c r="BA50" i="5"/>
  <c r="BE50" i="5"/>
  <c r="BI50" i="5"/>
  <c r="BC42" i="5"/>
  <c r="BG42" i="5"/>
  <c r="BK42" i="5"/>
  <c r="AZ42" i="5"/>
  <c r="BD42" i="5"/>
  <c r="BH42" i="5"/>
  <c r="BJ42" i="5"/>
  <c r="BA42" i="5"/>
  <c r="BE42" i="5"/>
  <c r="BI42" i="5"/>
  <c r="BF42" i="5"/>
  <c r="BC61" i="5"/>
  <c r="BG61" i="5"/>
  <c r="BK61" i="5"/>
  <c r="AZ61" i="5"/>
  <c r="BD61" i="5"/>
  <c r="BH61" i="5"/>
  <c r="BA61" i="5"/>
  <c r="BE61" i="5"/>
  <c r="BI61" i="5"/>
  <c r="BJ61" i="5"/>
  <c r="BF61" i="5"/>
  <c r="BC57" i="5"/>
  <c r="BG57" i="5"/>
  <c r="BK57" i="5"/>
  <c r="AZ57" i="5"/>
  <c r="BD57" i="5"/>
  <c r="BH57" i="5"/>
  <c r="BA57" i="5"/>
  <c r="BE57" i="5"/>
  <c r="BI57" i="5"/>
  <c r="BF57" i="5"/>
  <c r="BJ57" i="5"/>
  <c r="BC53" i="5"/>
  <c r="BG53" i="5"/>
  <c r="BK53" i="5"/>
  <c r="BJ53" i="5"/>
  <c r="AZ53" i="5"/>
  <c r="BD53" i="5"/>
  <c r="BH53" i="5"/>
  <c r="BF53" i="5"/>
  <c r="BA53" i="5"/>
  <c r="BE53" i="5"/>
  <c r="BI53" i="5"/>
  <c r="BC49" i="5"/>
  <c r="BG49" i="5"/>
  <c r="BK49" i="5"/>
  <c r="BJ49" i="5"/>
  <c r="AZ49" i="5"/>
  <c r="BD49" i="5"/>
  <c r="BH49" i="5"/>
  <c r="BA49" i="5"/>
  <c r="BE49" i="5"/>
  <c r="BI49" i="5"/>
  <c r="BF49" i="5"/>
  <c r="BC45" i="5"/>
  <c r="BG45" i="5"/>
  <c r="BK45" i="5"/>
  <c r="BF45" i="5"/>
  <c r="AZ45" i="5"/>
  <c r="BD45" i="5"/>
  <c r="BH45" i="5"/>
  <c r="BJ45" i="5"/>
  <c r="BA45" i="5"/>
  <c r="BE45" i="5"/>
  <c r="BI45" i="5"/>
  <c r="BC54" i="5"/>
  <c r="BG54" i="5"/>
  <c r="BK54" i="5"/>
  <c r="AZ54" i="5"/>
  <c r="BD54" i="5"/>
  <c r="BH54" i="5"/>
  <c r="BJ54" i="5"/>
  <c r="BA54" i="5"/>
  <c r="BE54" i="5"/>
  <c r="BI54" i="5"/>
  <c r="BF54" i="5"/>
  <c r="BC60" i="5"/>
  <c r="BG60" i="5"/>
  <c r="BK60" i="5"/>
  <c r="AZ60" i="5"/>
  <c r="BD60" i="5"/>
  <c r="BH60" i="5"/>
  <c r="BA60" i="5"/>
  <c r="BE60" i="5"/>
  <c r="BI60" i="5"/>
  <c r="BF60" i="5"/>
  <c r="BJ60" i="5"/>
  <c r="BC56" i="5"/>
  <c r="BG56" i="5"/>
  <c r="BK56" i="5"/>
  <c r="BJ56" i="5"/>
  <c r="AZ56" i="5"/>
  <c r="BD56" i="5"/>
  <c r="BH56" i="5"/>
  <c r="BF56" i="5"/>
  <c r="BA56" i="5"/>
  <c r="BE56" i="5"/>
  <c r="BI56" i="5"/>
  <c r="BC52" i="5"/>
  <c r="BG52" i="5"/>
  <c r="BK52" i="5"/>
  <c r="BF52" i="5"/>
  <c r="AZ52" i="5"/>
  <c r="BD52" i="5"/>
  <c r="BH52" i="5"/>
  <c r="BA52" i="5"/>
  <c r="BE52" i="5"/>
  <c r="BI52" i="5"/>
  <c r="BJ52" i="5"/>
  <c r="BC48" i="5"/>
  <c r="BG48" i="5"/>
  <c r="BK48" i="5"/>
  <c r="BF48" i="5"/>
  <c r="AZ48" i="5"/>
  <c r="BD48" i="5"/>
  <c r="BH48" i="5"/>
  <c r="BJ48" i="5"/>
  <c r="BA48" i="5"/>
  <c r="BE48" i="5"/>
  <c r="BI48" i="5"/>
  <c r="BC44" i="5"/>
  <c r="BG44" i="5"/>
  <c r="BK44" i="5"/>
  <c r="AZ44" i="5"/>
  <c r="BD44" i="5"/>
  <c r="BH44" i="5"/>
  <c r="BF44" i="5"/>
  <c r="BA44" i="5"/>
  <c r="BE44" i="5"/>
  <c r="BI44" i="5"/>
  <c r="BJ44" i="5"/>
  <c r="BC58" i="5"/>
  <c r="BG58" i="5"/>
  <c r="BK58" i="5"/>
  <c r="AZ58" i="5"/>
  <c r="BD58" i="5"/>
  <c r="BH58" i="5"/>
  <c r="BA58" i="5"/>
  <c r="BE58" i="5"/>
  <c r="BI58" i="5"/>
  <c r="BF58" i="5"/>
  <c r="BJ58" i="5"/>
  <c r="BC46" i="5"/>
  <c r="BG46" i="5"/>
  <c r="BK46" i="5"/>
  <c r="BJ46" i="5"/>
  <c r="AZ46" i="5"/>
  <c r="BD46" i="5"/>
  <c r="BH46" i="5"/>
  <c r="BA46" i="5"/>
  <c r="BE46" i="5"/>
  <c r="BI46" i="5"/>
  <c r="BF46" i="5"/>
  <c r="BC59" i="5"/>
  <c r="BG59" i="5"/>
  <c r="BK59" i="5"/>
  <c r="AZ59" i="5"/>
  <c r="BD59" i="5"/>
  <c r="BH59" i="5"/>
  <c r="BA59" i="5"/>
  <c r="BE59" i="5"/>
  <c r="BI59" i="5"/>
  <c r="BF59" i="5"/>
  <c r="BJ59" i="5"/>
  <c r="BC55" i="5"/>
  <c r="BG55" i="5"/>
  <c r="BK55" i="5"/>
  <c r="BF55" i="5"/>
  <c r="AZ55" i="5"/>
  <c r="BD55" i="5"/>
  <c r="BH55" i="5"/>
  <c r="BA55" i="5"/>
  <c r="BE55" i="5"/>
  <c r="BI55" i="5"/>
  <c r="BJ55" i="5"/>
  <c r="BC51" i="5"/>
  <c r="BG51" i="5"/>
  <c r="BK51" i="5"/>
  <c r="AZ51" i="5"/>
  <c r="BD51" i="5"/>
  <c r="BH51" i="5"/>
  <c r="BJ51" i="5"/>
  <c r="BA51" i="5"/>
  <c r="BE51" i="5"/>
  <c r="BI51" i="5"/>
  <c r="BF51" i="5"/>
  <c r="BC47" i="5"/>
  <c r="BG47" i="5"/>
  <c r="BK47" i="5"/>
  <c r="AZ47" i="5"/>
  <c r="BD47" i="5"/>
  <c r="BH47" i="5"/>
  <c r="BF47" i="5"/>
  <c r="BA47" i="5"/>
  <c r="BE47" i="5"/>
  <c r="BI47" i="5"/>
  <c r="BJ47" i="5"/>
  <c r="BC43" i="5"/>
  <c r="BG43" i="5"/>
  <c r="BK43" i="5"/>
  <c r="BJ43" i="5"/>
  <c r="AZ43" i="5"/>
  <c r="BD43" i="5"/>
  <c r="BH43" i="5"/>
  <c r="BA43" i="5"/>
  <c r="BE43" i="5"/>
  <c r="BI43" i="5"/>
  <c r="BF43" i="5"/>
  <c r="AV13" i="5"/>
  <c r="AV11" i="5"/>
  <c r="AV10" i="5"/>
  <c r="AV9" i="5"/>
  <c r="AV14" i="5" l="1"/>
  <c r="AV12" i="5"/>
  <c r="AQ41" i="5"/>
  <c r="AR41" i="5" s="1"/>
  <c r="AQ40" i="5"/>
  <c r="AR40" i="5" s="1"/>
  <c r="AQ39" i="5"/>
  <c r="AR39" i="5" s="1"/>
  <c r="AQ38" i="5"/>
  <c r="AR38" i="5" s="1"/>
  <c r="AQ37" i="5"/>
  <c r="AR37" i="5" s="1"/>
  <c r="AQ36" i="5"/>
  <c r="AR36" i="5" s="1"/>
  <c r="AQ35" i="5"/>
  <c r="AR35" i="5" s="1"/>
  <c r="AQ34" i="5"/>
  <c r="AR34" i="5" s="1"/>
  <c r="AQ33" i="5"/>
  <c r="AR33" i="5" s="1"/>
  <c r="AQ32" i="5"/>
  <c r="AR32" i="5" s="1"/>
  <c r="AQ31" i="5"/>
  <c r="AR31" i="5" s="1"/>
  <c r="AQ30" i="5"/>
  <c r="AR30" i="5" s="1"/>
  <c r="AQ29" i="5"/>
  <c r="AR29" i="5" s="1"/>
  <c r="AQ28" i="5"/>
  <c r="AR28" i="5" s="1"/>
  <c r="AQ27" i="5"/>
  <c r="AR27" i="5" s="1"/>
  <c r="AQ26" i="5"/>
  <c r="AR26" i="5" s="1"/>
  <c r="AQ25" i="5"/>
  <c r="AR25" i="5" s="1"/>
  <c r="AQ24" i="5"/>
  <c r="AR24" i="5" s="1"/>
  <c r="AQ23" i="5"/>
  <c r="AR23" i="5" s="1"/>
  <c r="AQ22" i="5"/>
  <c r="AR22" i="5" s="1"/>
  <c r="AQ21" i="5"/>
  <c r="AR21" i="5" s="1"/>
  <c r="AQ20" i="5"/>
  <c r="AR20" i="5" s="1"/>
  <c r="AQ19" i="5"/>
  <c r="AR19" i="5" s="1"/>
  <c r="AQ18" i="5"/>
  <c r="AR18" i="5" s="1"/>
  <c r="AQ17" i="5"/>
  <c r="AR17" i="5" s="1"/>
  <c r="AQ16" i="5"/>
  <c r="AR16" i="5" s="1"/>
  <c r="BL17" i="5" l="1"/>
  <c r="BB17" i="5"/>
  <c r="BL21" i="5"/>
  <c r="BB21" i="5"/>
  <c r="BL25" i="5"/>
  <c r="BB25" i="5"/>
  <c r="BL29" i="5"/>
  <c r="BB29" i="5"/>
  <c r="BL33" i="5"/>
  <c r="BB33" i="5"/>
  <c r="BL37" i="5"/>
  <c r="BB37" i="5"/>
  <c r="BL41" i="5"/>
  <c r="BB41" i="5"/>
  <c r="BL18" i="5"/>
  <c r="BB18" i="5"/>
  <c r="BL22" i="5"/>
  <c r="BB22" i="5"/>
  <c r="BL26" i="5"/>
  <c r="BB26" i="5"/>
  <c r="BL30" i="5"/>
  <c r="BB30" i="5"/>
  <c r="BL34" i="5"/>
  <c r="BB34" i="5"/>
  <c r="BL38" i="5"/>
  <c r="BB38" i="5"/>
  <c r="BL19" i="5"/>
  <c r="BB19" i="5"/>
  <c r="BL23" i="5"/>
  <c r="BB23" i="5"/>
  <c r="BL27" i="5"/>
  <c r="BB27" i="5"/>
  <c r="BL31" i="5"/>
  <c r="BB31" i="5"/>
  <c r="BL35" i="5"/>
  <c r="BB35" i="5"/>
  <c r="BL39" i="5"/>
  <c r="BB39" i="5"/>
  <c r="BL16" i="5"/>
  <c r="BB16" i="5"/>
  <c r="BL20" i="5"/>
  <c r="BB20" i="5"/>
  <c r="BL24" i="5"/>
  <c r="BB24" i="5"/>
  <c r="BL28" i="5"/>
  <c r="BB28" i="5"/>
  <c r="BL32" i="5"/>
  <c r="BB32" i="5"/>
  <c r="BL36" i="5"/>
  <c r="BB36" i="5"/>
  <c r="BL40" i="5"/>
  <c r="BB40" i="5"/>
  <c r="BC41" i="5"/>
  <c r="BG41" i="5"/>
  <c r="BK41" i="5"/>
  <c r="BJ41" i="5"/>
  <c r="AZ41" i="5"/>
  <c r="BD41" i="5"/>
  <c r="BH41" i="5"/>
  <c r="BF41" i="5"/>
  <c r="BA41" i="5"/>
  <c r="BE41" i="5"/>
  <c r="BI41" i="5"/>
  <c r="BC40" i="5"/>
  <c r="BG40" i="5"/>
  <c r="BK40" i="5"/>
  <c r="AZ40" i="5"/>
  <c r="BD40" i="5"/>
  <c r="BH40" i="5"/>
  <c r="BJ40" i="5"/>
  <c r="BA40" i="5"/>
  <c r="BE40" i="5"/>
  <c r="BI40" i="5"/>
  <c r="BF40" i="5"/>
  <c r="BC39" i="5"/>
  <c r="BG39" i="5"/>
  <c r="BK39" i="5"/>
  <c r="AZ39" i="5"/>
  <c r="BD39" i="5"/>
  <c r="BH39" i="5"/>
  <c r="BF39" i="5"/>
  <c r="BA39" i="5"/>
  <c r="BE39" i="5"/>
  <c r="BI39" i="5"/>
  <c r="BJ39" i="5"/>
  <c r="BA32" i="5"/>
  <c r="BE32" i="5"/>
  <c r="BI32" i="5"/>
  <c r="AZ32" i="5"/>
  <c r="BH32" i="5"/>
  <c r="BF32" i="5"/>
  <c r="BJ32" i="5"/>
  <c r="BC32" i="5"/>
  <c r="BG32" i="5"/>
  <c r="BK32" i="5"/>
  <c r="BD32" i="5"/>
  <c r="BA29" i="5"/>
  <c r="BE29" i="5"/>
  <c r="BI29" i="5"/>
  <c r="BH29" i="5"/>
  <c r="BF29" i="5"/>
  <c r="BJ29" i="5"/>
  <c r="BC29" i="5"/>
  <c r="BG29" i="5"/>
  <c r="BK29" i="5"/>
  <c r="AZ29" i="5"/>
  <c r="BD29" i="5"/>
  <c r="BA37" i="5"/>
  <c r="BE37" i="5"/>
  <c r="BI37" i="5"/>
  <c r="BG37" i="5"/>
  <c r="AZ37" i="5"/>
  <c r="BH37" i="5"/>
  <c r="BF37" i="5"/>
  <c r="BJ37" i="5"/>
  <c r="BC37" i="5"/>
  <c r="BK37" i="5"/>
  <c r="BD37" i="5"/>
  <c r="BA30" i="5"/>
  <c r="BE30" i="5"/>
  <c r="BI30" i="5"/>
  <c r="BH30" i="5"/>
  <c r="BF30" i="5"/>
  <c r="BJ30" i="5"/>
  <c r="BC30" i="5"/>
  <c r="BG30" i="5"/>
  <c r="BK30" i="5"/>
  <c r="AZ30" i="5"/>
  <c r="BD30" i="5"/>
  <c r="BA34" i="5"/>
  <c r="BE34" i="5"/>
  <c r="BI34" i="5"/>
  <c r="BG34" i="5"/>
  <c r="AZ34" i="5"/>
  <c r="BD34" i="5"/>
  <c r="BF34" i="5"/>
  <c r="BJ34" i="5"/>
  <c r="BC34" i="5"/>
  <c r="BK34" i="5"/>
  <c r="BH34" i="5"/>
  <c r="BA38" i="5"/>
  <c r="BE38" i="5"/>
  <c r="BI38" i="5"/>
  <c r="BC38" i="5"/>
  <c r="BK38" i="5"/>
  <c r="BD38" i="5"/>
  <c r="BF38" i="5"/>
  <c r="BJ38" i="5"/>
  <c r="BG38" i="5"/>
  <c r="AZ38" i="5"/>
  <c r="BH38" i="5"/>
  <c r="BA36" i="5"/>
  <c r="BE36" i="5"/>
  <c r="BI36" i="5"/>
  <c r="BG36" i="5"/>
  <c r="BK36" i="5"/>
  <c r="BD36" i="5"/>
  <c r="BF36" i="5"/>
  <c r="BJ36" i="5"/>
  <c r="BC36" i="5"/>
  <c r="AZ36" i="5"/>
  <c r="BH36" i="5"/>
  <c r="BA33" i="5"/>
  <c r="BE33" i="5"/>
  <c r="BI33" i="5"/>
  <c r="BG33" i="5"/>
  <c r="BD33" i="5"/>
  <c r="BF33" i="5"/>
  <c r="BJ33" i="5"/>
  <c r="BC33" i="5"/>
  <c r="BK33" i="5"/>
  <c r="AZ33" i="5"/>
  <c r="BH33" i="5"/>
  <c r="BA31" i="5"/>
  <c r="BE31" i="5"/>
  <c r="BI31" i="5"/>
  <c r="BD31" i="5"/>
  <c r="BF31" i="5"/>
  <c r="BJ31" i="5"/>
  <c r="BC31" i="5"/>
  <c r="BG31" i="5"/>
  <c r="BK31" i="5"/>
  <c r="AZ31" i="5"/>
  <c r="BH31" i="5"/>
  <c r="BA35" i="5"/>
  <c r="BE35" i="5"/>
  <c r="BI35" i="5"/>
  <c r="BC35" i="5"/>
  <c r="BK35" i="5"/>
  <c r="AZ35" i="5"/>
  <c r="BH35" i="5"/>
  <c r="BF35" i="5"/>
  <c r="BJ35" i="5"/>
  <c r="BG35" i="5"/>
  <c r="BD35" i="5"/>
  <c r="AZ18" i="5"/>
  <c r="BD18" i="5"/>
  <c r="BH18" i="5"/>
  <c r="BK18" i="5"/>
  <c r="BA18" i="5"/>
  <c r="BE18" i="5"/>
  <c r="BI18" i="5"/>
  <c r="BG18" i="5"/>
  <c r="BF18" i="5"/>
  <c r="BJ18" i="5"/>
  <c r="BC18" i="5"/>
  <c r="AZ23" i="5"/>
  <c r="BE23" i="5"/>
  <c r="BI23" i="5"/>
  <c r="BA23" i="5"/>
  <c r="BF23" i="5"/>
  <c r="BJ23" i="5"/>
  <c r="BD23" i="5"/>
  <c r="BG23" i="5"/>
  <c r="BK23" i="5"/>
  <c r="BH23" i="5"/>
  <c r="AZ16" i="5"/>
  <c r="BD16" i="5"/>
  <c r="BH16" i="5"/>
  <c r="BG16" i="5"/>
  <c r="BA16" i="5"/>
  <c r="BE16" i="5"/>
  <c r="BI16" i="5"/>
  <c r="BK16" i="5"/>
  <c r="BF16" i="5"/>
  <c r="BJ16" i="5"/>
  <c r="BC16" i="5"/>
  <c r="BA20" i="5"/>
  <c r="BE20" i="5"/>
  <c r="BJ20" i="5"/>
  <c r="BF20" i="5"/>
  <c r="BK20" i="5"/>
  <c r="BD20" i="5"/>
  <c r="BC20" i="5"/>
  <c r="BG20" i="5"/>
  <c r="AZ20" i="5"/>
  <c r="BI20" i="5"/>
  <c r="BA24" i="5"/>
  <c r="BE24" i="5"/>
  <c r="BJ24" i="5"/>
  <c r="BF24" i="5"/>
  <c r="BK24" i="5"/>
  <c r="AZ24" i="5"/>
  <c r="BI24" i="5"/>
  <c r="BC24" i="5"/>
  <c r="BH24" i="5"/>
  <c r="BD24" i="5"/>
  <c r="AZ28" i="5"/>
  <c r="BD28" i="5"/>
  <c r="BH28" i="5"/>
  <c r="BA28" i="5"/>
  <c r="BE28" i="5"/>
  <c r="BI28" i="5"/>
  <c r="BG28" i="5"/>
  <c r="BF28" i="5"/>
  <c r="BJ28" i="5"/>
  <c r="BC28" i="5"/>
  <c r="BK28" i="5"/>
  <c r="AZ17" i="5"/>
  <c r="BD17" i="5"/>
  <c r="BH17" i="5"/>
  <c r="BK17" i="5"/>
  <c r="BA17" i="5"/>
  <c r="BE17" i="5"/>
  <c r="BI17" i="5"/>
  <c r="BG17" i="5"/>
  <c r="BF17" i="5"/>
  <c r="BJ17" i="5"/>
  <c r="BC17" i="5"/>
  <c r="BC21" i="5"/>
  <c r="BG21" i="5"/>
  <c r="BK21" i="5"/>
  <c r="BD21" i="5"/>
  <c r="BH21" i="5"/>
  <c r="BJ21" i="5"/>
  <c r="BA21" i="5"/>
  <c r="BE21" i="5"/>
  <c r="BI21" i="5"/>
  <c r="BF21" i="5"/>
  <c r="BF25" i="5"/>
  <c r="BK25" i="5"/>
  <c r="BC25" i="5"/>
  <c r="BG25" i="5"/>
  <c r="BE25" i="5"/>
  <c r="AZ25" i="5"/>
  <c r="BD25" i="5"/>
  <c r="BH25" i="5"/>
  <c r="BA25" i="5"/>
  <c r="BJ25" i="5"/>
  <c r="BC22" i="5"/>
  <c r="BH22" i="5"/>
  <c r="AZ22" i="5"/>
  <c r="BE22" i="5"/>
  <c r="BI22" i="5"/>
  <c r="BG22" i="5"/>
  <c r="BA22" i="5"/>
  <c r="BF22" i="5"/>
  <c r="BJ22" i="5"/>
  <c r="BK22" i="5"/>
  <c r="BC26" i="5"/>
  <c r="BH26" i="5"/>
  <c r="AZ26" i="5"/>
  <c r="BD26" i="5"/>
  <c r="BI26" i="5"/>
  <c r="BK26" i="5"/>
  <c r="BA26" i="5"/>
  <c r="BE26" i="5"/>
  <c r="BJ26" i="5"/>
  <c r="BF26" i="5"/>
  <c r="AZ19" i="5"/>
  <c r="BD19" i="5"/>
  <c r="BI19" i="5"/>
  <c r="BA19" i="5"/>
  <c r="BF19" i="5"/>
  <c r="BJ19" i="5"/>
  <c r="BH19" i="5"/>
  <c r="BG19" i="5"/>
  <c r="BK19" i="5"/>
  <c r="BC19" i="5"/>
  <c r="AZ27" i="5"/>
  <c r="BD27" i="5"/>
  <c r="BH27" i="5"/>
  <c r="BK27" i="5"/>
  <c r="BA27" i="5"/>
  <c r="BE27" i="5"/>
  <c r="BI27" i="5"/>
  <c r="BG27" i="5"/>
  <c r="BF27" i="5"/>
  <c r="BJ27" i="5"/>
  <c r="BC27" i="5"/>
  <c r="AZ21" i="5"/>
  <c r="BG24" i="5"/>
  <c r="BG26" i="5"/>
  <c r="BI25" i="5"/>
  <c r="BC23" i="5"/>
  <c r="BD22" i="5"/>
  <c r="BH20" i="5"/>
  <c r="BE19" i="5"/>
  <c r="AR15" i="5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  <c r="BL15" i="5" l="1"/>
  <c r="BB15" i="5"/>
  <c r="BA15" i="5"/>
  <c r="AZ15" i="5"/>
  <c r="BK15" i="5"/>
  <c r="BG15" i="5"/>
  <c r="BJ15" i="5"/>
  <c r="BF15" i="5"/>
  <c r="BD15" i="5"/>
  <c r="BC15" i="5"/>
  <c r="BI15" i="5"/>
  <c r="BE15" i="5"/>
  <c r="BH15" i="5"/>
  <c r="G33" i="3"/>
  <c r="G34" i="3" s="1"/>
  <c r="G36" i="3" s="1"/>
  <c r="AW10" i="5"/>
  <c r="AW4" i="5" s="1"/>
  <c r="AW9" i="5"/>
  <c r="AW3" i="5" s="1"/>
  <c r="G35" i="3" l="1"/>
  <c r="Y40" i="5" l="1"/>
  <c r="Y41" i="5" l="1"/>
  <c r="Y42" i="5"/>
  <c r="AY14" i="5" l="1"/>
  <c r="AY4" i="5" s="1"/>
  <c r="AY13" i="5"/>
  <c r="AY3" i="5" s="1"/>
  <c r="AX12" i="5"/>
  <c r="AX4" i="5" s="1"/>
  <c r="AX11" i="5"/>
  <c r="AX3" i="5" s="1"/>
</calcChain>
</file>

<file path=xl/sharedStrings.xml><?xml version="1.0" encoding="utf-8"?>
<sst xmlns="http://schemas.openxmlformats.org/spreadsheetml/2006/main" count="356" uniqueCount="152">
  <si>
    <t>TARİH</t>
  </si>
  <si>
    <t>%KARBON</t>
  </si>
  <si>
    <t>Aralık,R</t>
  </si>
  <si>
    <t>%R</t>
  </si>
  <si>
    <t>Merkez Hat</t>
  </si>
  <si>
    <t>Uyarı Sınırı</t>
  </si>
  <si>
    <t>Hareket Sınırı</t>
  </si>
  <si>
    <t>Ort</t>
  </si>
  <si>
    <t>Ort/1,693</t>
  </si>
  <si>
    <t>Standart sapma,s</t>
  </si>
  <si>
    <t>s*4,358</t>
  </si>
  <si>
    <t>s*3,470</t>
  </si>
  <si>
    <t>1. tekrar</t>
  </si>
  <si>
    <t>2. tekrar</t>
  </si>
  <si>
    <t>3. tekrar</t>
  </si>
  <si>
    <t>4. tekrar</t>
  </si>
  <si>
    <t>5. tekrar</t>
  </si>
  <si>
    <t>Ortalama=</t>
  </si>
  <si>
    <t>DSİ Laboratuvarları</t>
  </si>
  <si>
    <t>Doküman No</t>
  </si>
  <si>
    <t>DOKÜMANIN ADI</t>
  </si>
  <si>
    <t>KONTROL SINIRLARININ OLUŞTURULMASI İÇİN KULLANILAN VERİLER</t>
  </si>
  <si>
    <t>SINIRLARIN HESAPLANMASI</t>
  </si>
  <si>
    <t>GRAFİĞE İŞLENEN VERİLER</t>
  </si>
  <si>
    <t>Sıra no</t>
  </si>
  <si>
    <t>tarih</t>
  </si>
  <si>
    <t>Genel</t>
  </si>
  <si>
    <t>Eylem Sınırı</t>
  </si>
  <si>
    <t>Personel</t>
  </si>
  <si>
    <t xml:space="preserve"> Lab No / Numune adı</t>
  </si>
  <si>
    <t>Tarih</t>
  </si>
  <si>
    <t>Grafik sınırlarını oluşturmak için veriler</t>
  </si>
  <si>
    <t>(Grafiğe kaydedilecek veriler)</t>
  </si>
  <si>
    <t>Kontrol için yapılan veriler</t>
  </si>
  <si>
    <t>F 0 16 00 84</t>
  </si>
  <si>
    <t xml:space="preserve"> %R  Kontrol Grafiği</t>
  </si>
  <si>
    <t>Tekrar sayısı</t>
  </si>
  <si>
    <t>Faktör</t>
  </si>
  <si>
    <t>Standar sapma</t>
  </si>
  <si>
    <t>1,128*s</t>
  </si>
  <si>
    <t>2,833*s</t>
  </si>
  <si>
    <t>3,686*s</t>
  </si>
  <si>
    <t>1,693*s</t>
  </si>
  <si>
    <t>3,470*s</t>
  </si>
  <si>
    <t>4,358*s</t>
  </si>
  <si>
    <t>2,059*s</t>
  </si>
  <si>
    <t>3,818*s</t>
  </si>
  <si>
    <t>4,698*s</t>
  </si>
  <si>
    <t>2,326*s</t>
  </si>
  <si>
    <t>4,054*s</t>
  </si>
  <si>
    <t>4,918*s</t>
  </si>
  <si>
    <t>2,534*s</t>
  </si>
  <si>
    <t>4,230*s</t>
  </si>
  <si>
    <t>5,078*s</t>
  </si>
  <si>
    <t>2,704*s</t>
  </si>
  <si>
    <t>4,370*s</t>
  </si>
  <si>
    <t>5,203*s</t>
  </si>
  <si>
    <t>2,847*s</t>
  </si>
  <si>
    <t>4,487*s</t>
  </si>
  <si>
    <t>5,307*s</t>
  </si>
  <si>
    <t>2,970*s</t>
  </si>
  <si>
    <t>4,586*s</t>
  </si>
  <si>
    <t>5,394*s</t>
  </si>
  <si>
    <t>3,078*s</t>
  </si>
  <si>
    <t>4,672*s</t>
  </si>
  <si>
    <t>5,469*s</t>
  </si>
  <si>
    <t>3,173*s</t>
  </si>
  <si>
    <t>4,747*s</t>
  </si>
  <si>
    <t>5,534*s</t>
  </si>
  <si>
    <t>3,258*s</t>
  </si>
  <si>
    <t>4,814*s</t>
  </si>
  <si>
    <t>5,592*s</t>
  </si>
  <si>
    <t>3,336*s</t>
  </si>
  <si>
    <t>4,876*s</t>
  </si>
  <si>
    <t>5,646*s</t>
  </si>
  <si>
    <t>3,407*s</t>
  </si>
  <si>
    <t>4,931*s</t>
  </si>
  <si>
    <t>5,693*s</t>
  </si>
  <si>
    <t>3,472*s</t>
  </si>
  <si>
    <t>4,982*s</t>
  </si>
  <si>
    <t>5,737*s</t>
  </si>
  <si>
    <t>6. tekrar</t>
  </si>
  <si>
    <t>7. tekrar</t>
  </si>
  <si>
    <t>8. tekrar</t>
  </si>
  <si>
    <t>9. tekrar</t>
  </si>
  <si>
    <t>10. tekrar</t>
  </si>
  <si>
    <t xml:space="preserve">Merkez Hat (MH), (%R'nin ortalaması) </t>
  </si>
  <si>
    <t>Uyarı Sınırı (US) (Katsayı x Standart Sapma)</t>
  </si>
  <si>
    <t>Eylem Sınırı (ES) (Katsayı x Standart Sapma)</t>
  </si>
  <si>
    <t>Deney standardı</t>
  </si>
  <si>
    <t>Deney ismi</t>
  </si>
  <si>
    <t>(Ortalama %R veya ortalama aralık)/1,128</t>
  </si>
  <si>
    <t>(Ortalama %R veya ortalama aralık)/1,693</t>
  </si>
  <si>
    <t>(Ortalama %R veya ortalama aralık)/2,059</t>
  </si>
  <si>
    <t>(Ortalama %R veya ortalama aralık)/2,326</t>
  </si>
  <si>
    <t>(Ortalama %R veya ortalama aralık)/2,534</t>
  </si>
  <si>
    <t>(Ortalama %R veya ortalama aralık)/2,704</t>
  </si>
  <si>
    <t>(Ortalama %R veya ortalama aralık)/2,847</t>
  </si>
  <si>
    <t>(Ortalama %R veya ortalama aralık)/2,970</t>
  </si>
  <si>
    <t>(Ortalama %R veya ortalama aralık)/3,078</t>
  </si>
  <si>
    <t>(Ortalama %R veya ortalama aralık)/3,173</t>
  </si>
  <si>
    <t>(Ortalama %R veya ortalama aralık)/3,258</t>
  </si>
  <si>
    <t>(Ortalama %R veya ortalama aralık)/3,336</t>
  </si>
  <si>
    <t>(Ortalama %R veya ortalama aralık)/3,407</t>
  </si>
  <si>
    <t>(Ortalama %R veya ortalama aralık)/3,472</t>
  </si>
  <si>
    <t xml:space="preserve">(2 tekrar ile 10 tekrar arasında yapılabilir) </t>
  </si>
  <si>
    <t>Yıl</t>
  </si>
  <si>
    <t xml:space="preserve">%R Kontrol Grafiğinin ait olduğu yıl  </t>
  </si>
  <si>
    <t>Standart Sapma (Ortalama %R / Katsayı)</t>
  </si>
  <si>
    <t xml:space="preserve">Tablo: R grafiklerini oluşturulmasında merkez hat ve kontrol sınırlarının hesaplanması için faktörler </t>
  </si>
  <si>
    <t>Yetkili kişiler</t>
  </si>
  <si>
    <t>Şifre: ozaydinv</t>
  </si>
  <si>
    <t>Notlar</t>
  </si>
  <si>
    <t>Sadece sarı alanlara giriş yapınız, diğerlerine dokunmayınız</t>
  </si>
  <si>
    <t>SRM, RM vb. malzemeler kullanılıyor ve ortalama ve standart sapma biliniyorsa, bilinen değer ilgili yerlere girilmelidir</t>
  </si>
  <si>
    <t xml:space="preserve">Eylem Sınırı (ES) (Katsayı x Standart Sapma) </t>
  </si>
  <si>
    <t>.= 1,787 / 1,693 = 1,056</t>
  </si>
  <si>
    <t>.= 1,056 x 3,470 = 3,663</t>
  </si>
  <si>
    <t xml:space="preserve">Örneğin, 3 tekrarlı deney için Merkez Hat (MH), (%R'nin ortalaması) </t>
  </si>
  <si>
    <t>.= 1,787 olsun.</t>
  </si>
  <si>
    <t>Tekrar sayısına göre ilgili faktörleri giriniz</t>
  </si>
  <si>
    <t>Eylem sınırı Faktörü</t>
  </si>
  <si>
    <t>Uyarı Sınırı Faktörü</t>
  </si>
  <si>
    <t xml:space="preserve">    (Örneğin, 3 tekrar için = 1,693)</t>
  </si>
  <si>
    <t xml:space="preserve">    (Örneğin, 3 tekrar için = 3,470)</t>
  </si>
  <si>
    <t xml:space="preserve">    (Örneğin, 3 tekrar için = 4,358)</t>
  </si>
  <si>
    <t>.= 1,056 x 4,358 = 4,600</t>
  </si>
  <si>
    <t>Merkez Hat Faktörü</t>
  </si>
  <si>
    <t>Satır eklemek istediğinizde sarı ile olan (155 numaradan sonraki numarasız olan) satırdan itibaren ekleme yapınız ve eşitlik olan hücreleri eklediğiniz yerlere yapıştırınız</t>
  </si>
  <si>
    <t>Deneyin tekrar sayısı</t>
  </si>
  <si>
    <t>TS EN ISO ???</t>
  </si>
  <si>
    <t>Deneme</t>
  </si>
  <si>
    <t>AA</t>
  </si>
  <si>
    <t>BB</t>
  </si>
  <si>
    <t>CC</t>
  </si>
  <si>
    <t>DD</t>
  </si>
  <si>
    <t>2 / 2</t>
  </si>
  <si>
    <t>1 / 2</t>
  </si>
  <si>
    <t>EE</t>
  </si>
  <si>
    <t>FF</t>
  </si>
  <si>
    <t>GG</t>
  </si>
  <si>
    <t>HH</t>
  </si>
  <si>
    <t>II</t>
  </si>
  <si>
    <t>JJ</t>
  </si>
  <si>
    <t>KK</t>
  </si>
  <si>
    <t>LL</t>
  </si>
  <si>
    <t>Veri sayısı</t>
  </si>
  <si>
    <t>Veri Sayısı</t>
  </si>
  <si>
    <t>F 0 16 00 84/Rev03/0424</t>
  </si>
  <si>
    <t>Yayım Tarihi</t>
  </si>
  <si>
    <t>Sayfa No</t>
  </si>
  <si>
    <t>Eylül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</si>
</sst>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dd/mm/yyyy;@"/>
  </numFmts>
  <fonts count="29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indexed="8"/>
      <name val="Times New Roman"/>
      <family val="1"/>
      <charset val="162"/>
    </font>
    <font>
      <sz val="11"/>
      <name val="Times New Roman"/>
      <family val="1"/>
      <charset val="162"/>
    </font>
    <font>
      <sz val="1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color rgb="FFFF000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theme="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12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CCFF"/>
        <bgColor indexed="64"/>
      </patternFill>
    </fill>
    <fill>
      <patternFill patternType="solid">
        <fgColor rgb="FF57BB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2">
    <xf numFmtId="0" fontId="0" fillId="0" borderId="0" xfId="0"/>
    <xf numFmtId="0" fontId="0" fillId="3" borderId="1" xfId="0" applyFill="1" applyBorder="1"/>
    <xf numFmtId="2" fontId="0" fillId="3" borderId="1" xfId="0" applyNumberFormat="1" applyFill="1" applyBorder="1"/>
    <xf numFmtId="0" fontId="0" fillId="4" borderId="3" xfId="0" applyFill="1" applyBorder="1" applyAlignment="1"/>
    <xf numFmtId="0" fontId="0" fillId="5" borderId="0" xfId="0" applyFill="1" applyAlignment="1">
      <alignment horizontal="center" vertical="center"/>
    </xf>
    <xf numFmtId="14" fontId="0" fillId="4" borderId="3" xfId="0" applyNumberFormat="1" applyFill="1" applyBorder="1" applyAlignment="1">
      <alignment horizontal="center"/>
    </xf>
    <xf numFmtId="0" fontId="1" fillId="2" borderId="0" xfId="1" applyAlignment="1">
      <alignment horizontal="center" vertical="center"/>
    </xf>
    <xf numFmtId="2" fontId="0" fillId="6" borderId="0" xfId="0" applyNumberFormat="1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3" borderId="2" xfId="0" applyFill="1" applyBorder="1"/>
    <xf numFmtId="0" fontId="6" fillId="0" borderId="1" xfId="0" applyFont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0" fontId="0" fillId="0" borderId="0" xfId="0" applyFill="1" applyBorder="1" applyAlignment="1"/>
    <xf numFmtId="1" fontId="0" fillId="0" borderId="0" xfId="0" applyNumberFormat="1" applyFill="1" applyBorder="1"/>
    <xf numFmtId="0" fontId="0" fillId="0" borderId="0" xfId="0" applyAlignment="1">
      <alignment horizontal="center" vertical="center"/>
    </xf>
    <xf numFmtId="1" fontId="0" fillId="0" borderId="0" xfId="0" applyNumberFormat="1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0" xfId="0" quotePrefix="1" applyNumberFormat="1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12" fillId="0" borderId="10" xfId="0" applyFont="1" applyBorder="1" applyAlignment="1">
      <alignment horizontal="left" vertical="center"/>
    </xf>
    <xf numFmtId="14" fontId="0" fillId="0" borderId="7" xfId="0" applyNumberFormat="1" applyBorder="1"/>
    <xf numFmtId="164" fontId="0" fillId="0" borderId="0" xfId="0" applyNumberFormat="1" applyBorder="1"/>
    <xf numFmtId="14" fontId="0" fillId="0" borderId="0" xfId="0" applyNumberFormat="1" applyBorder="1"/>
    <xf numFmtId="0" fontId="0" fillId="0" borderId="0" xfId="0" applyBorder="1"/>
    <xf numFmtId="14" fontId="0" fillId="0" borderId="8" xfId="0" applyNumberFormat="1" applyBorder="1"/>
    <xf numFmtId="164" fontId="0" fillId="0" borderId="5" xfId="0" applyNumberFormat="1" applyBorder="1"/>
    <xf numFmtId="0" fontId="0" fillId="9" borderId="7" xfId="0" applyFill="1" applyBorder="1"/>
    <xf numFmtId="0" fontId="0" fillId="9" borderId="0" xfId="0" applyFill="1" applyBorder="1"/>
    <xf numFmtId="0" fontId="0" fillId="9" borderId="12" xfId="0" applyFill="1" applyBorder="1"/>
    <xf numFmtId="0" fontId="0" fillId="9" borderId="8" xfId="0" applyFill="1" applyBorder="1"/>
    <xf numFmtId="0" fontId="0" fillId="9" borderId="5" xfId="0" applyFill="1" applyBorder="1"/>
    <xf numFmtId="0" fontId="0" fillId="9" borderId="13" xfId="0" applyFill="1" applyBorder="1"/>
    <xf numFmtId="166" fontId="0" fillId="0" borderId="10" xfId="0" applyNumberFormat="1" applyBorder="1"/>
    <xf numFmtId="166" fontId="0" fillId="0" borderId="7" xfId="0" applyNumberFormat="1" applyBorder="1"/>
    <xf numFmtId="0" fontId="0" fillId="0" borderId="1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0" xfId="0" applyFill="1" applyAlignment="1"/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0" fontId="9" fillId="0" borderId="2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/>
    <xf numFmtId="0" fontId="10" fillId="0" borderId="0" xfId="0" applyFont="1" applyFill="1" applyAlignment="1"/>
    <xf numFmtId="0" fontId="21" fillId="0" borderId="0" xfId="0" applyFont="1" applyFill="1" applyAlignment="1">
      <alignment horizontal="center" vertical="center"/>
    </xf>
    <xf numFmtId="0" fontId="0" fillId="10" borderId="15" xfId="0" applyFill="1" applyBorder="1"/>
    <xf numFmtId="0" fontId="0" fillId="10" borderId="11" xfId="0" applyFill="1" applyBorder="1"/>
    <xf numFmtId="0" fontId="0" fillId="10" borderId="0" xfId="0" applyFill="1" applyBorder="1"/>
    <xf numFmtId="0" fontId="0" fillId="10" borderId="12" xfId="0" applyFill="1" applyBorder="1"/>
    <xf numFmtId="0" fontId="0" fillId="10" borderId="5" xfId="0" applyFill="1" applyBorder="1"/>
    <xf numFmtId="0" fontId="0" fillId="10" borderId="13" xfId="0" applyFill="1" applyBorder="1"/>
    <xf numFmtId="0" fontId="22" fillId="0" borderId="0" xfId="0" applyFont="1" applyAlignment="1">
      <alignment horizontal="left" vertical="center"/>
    </xf>
    <xf numFmtId="0" fontId="10" fillId="7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0" fillId="0" borderId="15" xfId="0" applyBorder="1"/>
    <xf numFmtId="0" fontId="0" fillId="0" borderId="11" xfId="0" applyBorder="1"/>
    <xf numFmtId="0" fontId="8" fillId="0" borderId="8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0" fillId="0" borderId="14" xfId="0" applyBorder="1"/>
    <xf numFmtId="0" fontId="0" fillId="0" borderId="9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10" fillId="0" borderId="0" xfId="0" applyFont="1"/>
    <xf numFmtId="0" fontId="0" fillId="9" borderId="10" xfId="0" applyFill="1" applyBorder="1"/>
    <xf numFmtId="0" fontId="0" fillId="9" borderId="15" xfId="0" applyFill="1" applyBorder="1"/>
    <xf numFmtId="0" fontId="0" fillId="9" borderId="11" xfId="0" applyFill="1" applyBorder="1"/>
    <xf numFmtId="0" fontId="2" fillId="0" borderId="0" xfId="0" applyFont="1"/>
    <xf numFmtId="0" fontId="23" fillId="0" borderId="0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/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8" borderId="1" xfId="0" applyFill="1" applyBorder="1" applyProtection="1">
      <protection locked="0"/>
    </xf>
    <xf numFmtId="165" fontId="10" fillId="0" borderId="1" xfId="0" applyNumberFormat="1" applyFont="1" applyBorder="1" applyProtection="1">
      <protection locked="0"/>
    </xf>
    <xf numFmtId="164" fontId="10" fillId="0" borderId="1" xfId="0" applyNumberFormat="1" applyFont="1" applyBorder="1" applyProtection="1">
      <protection locked="0"/>
    </xf>
    <xf numFmtId="0" fontId="0" fillId="8" borderId="4" xfId="0" applyFill="1" applyBorder="1" applyAlignment="1" applyProtection="1"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164" fontId="0" fillId="0" borderId="4" xfId="0" applyNumberFormat="1" applyFill="1" applyBorder="1" applyProtection="1"/>
    <xf numFmtId="0" fontId="25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11" borderId="10" xfId="0" applyFill="1" applyBorder="1" applyAlignment="1">
      <alignment horizontal="left" vertical="center"/>
    </xf>
    <xf numFmtId="0" fontId="0" fillId="11" borderId="15" xfId="0" applyFill="1" applyBorder="1" applyAlignment="1">
      <alignment horizontal="center" vertical="center"/>
    </xf>
    <xf numFmtId="0" fontId="0" fillId="11" borderId="8" xfId="0" applyFill="1" applyBorder="1" applyAlignment="1">
      <alignment horizontal="left" vertical="center"/>
    </xf>
    <xf numFmtId="0" fontId="0" fillId="11" borderId="5" xfId="0" applyFill="1" applyBorder="1" applyAlignment="1">
      <alignment horizontal="center" vertical="center"/>
    </xf>
    <xf numFmtId="0" fontId="0" fillId="11" borderId="6" xfId="0" applyFill="1" applyBorder="1" applyAlignment="1">
      <alignment horizontal="left" vertical="center"/>
    </xf>
    <xf numFmtId="0" fontId="0" fillId="11" borderId="14" xfId="0" applyFill="1" applyBorder="1" applyAlignment="1">
      <alignment horizontal="center" vertical="center"/>
    </xf>
    <xf numFmtId="164" fontId="0" fillId="0" borderId="9" xfId="0" applyNumberFormat="1" applyFill="1" applyBorder="1" applyAlignment="1" applyProtection="1">
      <alignment horizontal="center"/>
    </xf>
    <xf numFmtId="0" fontId="0" fillId="8" borderId="1" xfId="0" applyFill="1" applyBorder="1" applyAlignment="1" applyProtection="1">
      <alignment vertical="center"/>
      <protection locked="0"/>
    </xf>
    <xf numFmtId="0" fontId="24" fillId="8" borderId="1" xfId="0" applyFont="1" applyFill="1" applyBorder="1" applyAlignment="1" applyProtection="1">
      <alignment horizontal="left" vertical="center"/>
      <protection locked="0"/>
    </xf>
    <xf numFmtId="1" fontId="24" fillId="8" borderId="1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3" fillId="8" borderId="4" xfId="0" applyNumberFormat="1" applyFont="1" applyFill="1" applyBorder="1" applyProtection="1">
      <protection locked="0"/>
    </xf>
    <xf numFmtId="0" fontId="3" fillId="8" borderId="1" xfId="0" applyNumberFormat="1" applyFont="1" applyFill="1" applyBorder="1" applyProtection="1"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0" fontId="3" fillId="8" borderId="1" xfId="1" applyFont="1" applyFill="1" applyBorder="1" applyAlignment="1" applyProtection="1">
      <alignment horizontal="center" vertical="center"/>
      <protection locked="0"/>
    </xf>
    <xf numFmtId="14" fontId="3" fillId="8" borderId="1" xfId="1" applyNumberFormat="1" applyFont="1" applyFill="1" applyBorder="1" applyAlignment="1" applyProtection="1">
      <alignment horizontal="center" vertical="center"/>
      <protection locked="0"/>
    </xf>
    <xf numFmtId="0" fontId="3" fillId="8" borderId="1" xfId="0" applyNumberFormat="1" applyFont="1" applyFill="1" applyBorder="1" applyAlignment="1" applyProtection="1">
      <protection locked="0"/>
    </xf>
    <xf numFmtId="164" fontId="0" fillId="0" borderId="0" xfId="0" applyNumberFormat="1" applyAlignment="1">
      <alignment horizontal="center" vertical="center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0" fillId="0" borderId="1" xfId="0" applyBorder="1"/>
    <xf numFmtId="0" fontId="27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7" fillId="0" borderId="6" xfId="0" applyFont="1" applyBorder="1" applyAlignment="1">
      <alignment horizontal="center" vertical="center"/>
    </xf>
    <xf numFmtId="0" fontId="4" fillId="0" borderId="14" xfId="0" applyFont="1" applyBorder="1" applyAlignment="1"/>
    <xf numFmtId="0" fontId="18" fillId="0" borderId="6" xfId="0" applyFont="1" applyBorder="1" applyAlignment="1">
      <alignment horizontal="center" vertical="center"/>
    </xf>
    <xf numFmtId="0" fontId="0" fillId="0" borderId="14" xfId="0" applyBorder="1" applyAlignment="1"/>
    <xf numFmtId="0" fontId="28" fillId="0" borderId="10" xfId="0" applyFont="1" applyBorder="1" applyAlignment="1">
      <alignment horizontal="center" vertical="center"/>
    </xf>
    <xf numFmtId="0" fontId="4" fillId="0" borderId="15" xfId="0" applyFont="1" applyBorder="1" applyAlignment="1"/>
    <xf numFmtId="0" fontId="4" fillId="0" borderId="8" xfId="0" applyFont="1" applyBorder="1" applyAlignment="1"/>
    <xf numFmtId="0" fontId="4" fillId="0" borderId="5" xfId="0" applyFont="1" applyBorder="1" applyAlignment="1"/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1" fillId="2" borderId="0" xfId="1" applyAlignment="1">
      <alignment horizontal="center" vertical="center"/>
    </xf>
    <xf numFmtId="14" fontId="0" fillId="4" borderId="2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colors>
    <mruColors>
      <color rgb="FFFF5B9D"/>
      <color rgb="FF008000"/>
      <color rgb="FFFF3F8D"/>
      <color rgb="FF66FF66"/>
      <color rgb="FFCCFF66"/>
      <color rgb="FF6600CC"/>
      <color rgb="FF99FF99"/>
      <color rgb="FF99FF66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%R Kontrol Grafiği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'%R Grafiği'!$AW$8</c:f>
              <c:strCache>
                <c:ptCount val="1"/>
                <c:pt idx="0">
                  <c:v>Merkez Hat</c:v>
                </c:pt>
              </c:strCache>
            </c:strRef>
          </c:tx>
          <c:spPr>
            <a:ln w="158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D5-48D7-9882-A53252FC340B}"/>
              </c:ext>
            </c:extLst>
          </c:dPt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Grafiği'!$AW$9:$AW$174</c:f>
              <c:numCache>
                <c:formatCode>0.000</c:formatCode>
                <c:ptCount val="166"/>
                <c:pt idx="0">
                  <c:v>13.565371947776967</c:v>
                </c:pt>
                <c:pt idx="1">
                  <c:v>13.565371947776967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D5-48D7-9882-A53252FC340B}"/>
            </c:ext>
          </c:extLst>
        </c:ser>
        <c:ser>
          <c:idx val="1"/>
          <c:order val="1"/>
          <c:tx>
            <c:strRef>
              <c:f>'%R Grafiği'!$AX$8</c:f>
              <c:strCache>
                <c:ptCount val="1"/>
                <c:pt idx="0">
                  <c:v>Uyarı Sınırı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Grafiği'!$AX$9:$AX$174</c:f>
              <c:numCache>
                <c:formatCode>m/d/yyyy</c:formatCode>
                <c:ptCount val="166"/>
                <c:pt idx="2" formatCode="General">
                  <c:v>23.643171915858911</c:v>
                </c:pt>
                <c:pt idx="3" formatCode="General">
                  <c:v>23.643171915858911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D5-48D7-9882-A53252FC340B}"/>
            </c:ext>
          </c:extLst>
        </c:ser>
        <c:ser>
          <c:idx val="2"/>
          <c:order val="2"/>
          <c:tx>
            <c:strRef>
              <c:f>'%R Grafiği'!$AY$8</c:f>
              <c:strCache>
                <c:ptCount val="1"/>
                <c:pt idx="0">
                  <c:v>Eylem Sınırı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Grafiği'!$AY$9:$AY$174</c:f>
              <c:numCache>
                <c:formatCode>General</c:formatCode>
                <c:ptCount val="166"/>
                <c:pt idx="4" formatCode="0.000">
                  <c:v>28.682071899899881</c:v>
                </c:pt>
                <c:pt idx="5" formatCode="0.000">
                  <c:v>28.682071899899881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D5-48D7-9882-A53252FC340B}"/>
            </c:ext>
          </c:extLst>
        </c:ser>
        <c:ser>
          <c:idx val="3"/>
          <c:order val="3"/>
          <c:tx>
            <c:strRef>
              <c:f>'%R Grafiği'!$AZ$8</c:f>
              <c:strCache>
                <c:ptCount val="1"/>
                <c:pt idx="0">
                  <c:v>AA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Grafiği'!$AZ$9:$AZ$174</c:f>
              <c:numCache>
                <c:formatCode>General</c:formatCode>
                <c:ptCount val="166"/>
                <c:pt idx="6" formatCode="0.000">
                  <c:v>10.558583106267024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12.02860858257478</c:v>
                </c:pt>
                <c:pt idx="14" formatCode="0.000">
                  <c:v>13.229308005427404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7.1525885558583022</c:v>
                </c:pt>
                <c:pt idx="21" formatCode="0.000">
                  <c:v>0</c:v>
                </c:pt>
                <c:pt idx="22" formatCode="0.000">
                  <c:v>15.446608462055075</c:v>
                </c:pt>
                <c:pt idx="23" formatCode="0.000">
                  <c:v>15.255292652552924</c:v>
                </c:pt>
                <c:pt idx="24" formatCode="0.000">
                  <c:v>0</c:v>
                </c:pt>
                <c:pt idx="25" formatCode="0.000">
                  <c:v>11.225444340505152</c:v>
                </c:pt>
                <c:pt idx="26" formatCode="0.000">
                  <c:v>19.837232960325526</c:v>
                </c:pt>
                <c:pt idx="27" formatCode="0.000">
                  <c:v>0</c:v>
                </c:pt>
                <c:pt idx="28" formatCode="0.000">
                  <c:v>7.8988941548183256</c:v>
                </c:pt>
                <c:pt idx="29" formatCode="0.000">
                  <c:v>0</c:v>
                </c:pt>
                <c:pt idx="30" formatCode="0.000">
                  <c:v>14.470443349753689</c:v>
                </c:pt>
                <c:pt idx="31" formatCode="0.000">
                  <c:v>25.048796356538723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11.619718309859158</c:v>
                </c:pt>
                <c:pt idx="35" formatCode="0.000">
                  <c:v>15.444015444015443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6.0394151303242172</c:v>
                </c:pt>
                <c:pt idx="39" formatCode="0.000">
                  <c:v>8.3092485549132977</c:v>
                </c:pt>
                <c:pt idx="40" formatCode="0.000">
                  <c:v>0</c:v>
                </c:pt>
                <c:pt idx="41" formatCode="0.000">
                  <c:v>8.0763582966226117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24.614254224834692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D5-48D7-9882-A53252FC340B}"/>
            </c:ext>
          </c:extLst>
        </c:ser>
        <c:ser>
          <c:idx val="4"/>
          <c:order val="4"/>
          <c:tx>
            <c:strRef>
              <c:f>'%R Grafiği'!$BA$8</c:f>
              <c:strCache>
                <c:ptCount val="1"/>
                <c:pt idx="0">
                  <c:v>BB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Grafiği'!$BA$9:$BA$174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9.5057034220532319</c:v>
                </c:pt>
                <c:pt idx="11" formatCode="0.000">
                  <c:v>12.801755669348941</c:v>
                </c:pt>
                <c:pt idx="12" formatCode="0.000">
                  <c:v>15.613382899628251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13.037350246652569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2.9261155815654751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5.3729456384323733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13.157894736842108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11.751326762699005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D5-48D7-9882-A53252FC340B}"/>
            </c:ext>
          </c:extLst>
        </c:ser>
        <c:ser>
          <c:idx val="5"/>
          <c:order val="5"/>
          <c:tx>
            <c:strRef>
              <c:f>'%R Grafiği'!$BB$8</c:f>
              <c:strCache>
                <c:ptCount val="1"/>
                <c:pt idx="0">
                  <c:v>CC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Grafiği'!$BB$9:$BB$174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26.574803149606307</c:v>
                </c:pt>
                <c:pt idx="8" formatCode="0.000">
                  <c:v>10.45556385362211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D5-48D7-9882-A53252FC340B}"/>
            </c:ext>
          </c:extLst>
        </c:ser>
        <c:ser>
          <c:idx val="6"/>
          <c:order val="6"/>
          <c:tx>
            <c:strRef>
              <c:f>'%R Grafiği'!$BC$8</c:f>
              <c:strCache>
                <c:ptCount val="1"/>
                <c:pt idx="0">
                  <c:v>DD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Grafiği'!$BC$9:$BC$174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33.077994428969362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18.641810918774958</c:v>
                </c:pt>
                <c:pt idx="16" formatCode="0.000">
                  <c:v>5.7121096725057114</c:v>
                </c:pt>
                <c:pt idx="17" formatCode="0.000">
                  <c:v>5.6348610067618337</c:v>
                </c:pt>
                <c:pt idx="18" formatCode="0.000">
                  <c:v>12.204424103737603</c:v>
                </c:pt>
                <c:pt idx="19" formatCode="0.000">
                  <c:v>15.379357484620643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15.649452269170579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8.5836909871244558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6.6914498141263836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12.265512265512262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D5-48D7-9882-A53252FC340B}"/>
            </c:ext>
          </c:extLst>
        </c:ser>
        <c:ser>
          <c:idx val="7"/>
          <c:order val="7"/>
          <c:tx>
            <c:strRef>
              <c:f>'%R Grafiği'!$BD$8</c:f>
              <c:strCache>
                <c:ptCount val="1"/>
                <c:pt idx="0">
                  <c:v>EE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Grafiği'!$BD$9:$BD$174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14.760147601476014</c:v>
                </c:pt>
                <c:pt idx="43" formatCode="0.000">
                  <c:v>7.2368421052631557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3.9285714285714208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4D5-48D7-9882-A53252FC340B}"/>
            </c:ext>
          </c:extLst>
        </c:ser>
        <c:ser>
          <c:idx val="8"/>
          <c:order val="8"/>
          <c:tx>
            <c:strRef>
              <c:f>'%R Grafiği'!$BE$8</c:f>
              <c:strCache>
                <c:ptCount val="1"/>
                <c:pt idx="0">
                  <c:v>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Grafiği'!$BE$9:$BE$174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11.718750000000002</c:v>
                </c:pt>
                <c:pt idx="45" formatCode="0.000">
                  <c:v>26.13538988860326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5.7720057720057643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4D5-48D7-9882-A53252FC340B}"/>
            </c:ext>
          </c:extLst>
        </c:ser>
        <c:ser>
          <c:idx val="9"/>
          <c:order val="9"/>
          <c:tx>
            <c:strRef>
              <c:f>'%R Grafiği'!$BF$8</c:f>
              <c:strCache>
                <c:ptCount val="1"/>
                <c:pt idx="0">
                  <c:v>GG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Pt>
            <c:idx val="26"/>
            <c:marker>
              <c:symbol val="diamond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4D5-48D7-9882-A53252FC340B}"/>
              </c:ext>
            </c:extLst>
          </c:dPt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Grafiği'!$BF$9:$BF$174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16.640253565768617</c:v>
                </c:pt>
                <c:pt idx="47" formatCode="0.000">
                  <c:v>9.2047128129602349</c:v>
                </c:pt>
                <c:pt idx="48" formatCode="0.000">
                  <c:v>20.028612303290409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8.7655222790357996</c:v>
                </c:pt>
                <c:pt idx="65" formatCode="0.000">
                  <c:v>10.115606936416189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4D5-48D7-9882-A53252FC340B}"/>
            </c:ext>
          </c:extLst>
        </c:ser>
        <c:ser>
          <c:idx val="10"/>
          <c:order val="10"/>
          <c:tx>
            <c:strRef>
              <c:f>'%R Grafiği'!$BG$8</c:f>
              <c:strCache>
                <c:ptCount val="1"/>
                <c:pt idx="0">
                  <c:v>HH</c:v>
                </c:pt>
              </c:strCache>
            </c:strRef>
          </c:tx>
          <c:spPr>
            <a:ln w="6350" cap="rnd">
              <a:noFill/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Grafiği'!$BG$9:$BG$174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21.048744460856717</c:v>
                </c:pt>
                <c:pt idx="50" formatCode="0.000">
                  <c:v>11.913357400722024</c:v>
                </c:pt>
                <c:pt idx="51" formatCode="0.000">
                  <c:v>6.9582504970178967</c:v>
                </c:pt>
                <c:pt idx="52" formatCode="0.000">
                  <c:v>6.8399452804377567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7.8014184397163095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4D5-48D7-9882-A53252FC340B}"/>
            </c:ext>
          </c:extLst>
        </c:ser>
        <c:ser>
          <c:idx val="11"/>
          <c:order val="11"/>
          <c:tx>
            <c:strRef>
              <c:f>'%R Grafiği'!$BH$8</c:f>
              <c:strCache>
                <c:ptCount val="1"/>
                <c:pt idx="0">
                  <c:v>II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5B9D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Grafiği'!$BH$9:$BH$174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41.573867854491468</c:v>
                </c:pt>
                <c:pt idx="54" formatCode="0.000">
                  <c:v>4.8209366391184654</c:v>
                </c:pt>
                <c:pt idx="55" formatCode="0.000">
                  <c:v>14.556040756914118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73-4F0A-9D5F-87C6D624C363}"/>
            </c:ext>
          </c:extLst>
        </c:ser>
        <c:ser>
          <c:idx val="12"/>
          <c:order val="12"/>
          <c:tx>
            <c:strRef>
              <c:f>'%R Grafiği'!$BI$8</c:f>
              <c:strCache>
                <c:ptCount val="1"/>
                <c:pt idx="0">
                  <c:v>JJ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Grafiği'!$BI$9:$BI$174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20.015396458814486</c:v>
                </c:pt>
                <c:pt idx="57" formatCode="0.000">
                  <c:v>12.46983105390184</c:v>
                </c:pt>
                <c:pt idx="58" formatCode="0.000">
                  <c:v>13.418079096045199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73-4F0A-9D5F-87C6D624C363}"/>
            </c:ext>
          </c:extLst>
        </c:ser>
        <c:ser>
          <c:idx val="13"/>
          <c:order val="13"/>
          <c:tx>
            <c:strRef>
              <c:f>'%R Grafiği'!$BJ$8</c:f>
              <c:strCache>
                <c:ptCount val="1"/>
                <c:pt idx="0">
                  <c:v>KK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ot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Grafiği'!$BJ$9:$BJ$174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16.386182462356064</c:v>
                </c:pt>
                <c:pt idx="61" formatCode="0.000">
                  <c:v>0</c:v>
                </c:pt>
                <c:pt idx="62" formatCode="0.000">
                  <c:v>9.1484869809993015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73-4F0A-9D5F-87C6D624C363}"/>
            </c:ext>
          </c:extLst>
        </c:ser>
        <c:ser>
          <c:idx val="14"/>
          <c:order val="14"/>
          <c:tx>
            <c:strRef>
              <c:f>'%R Grafiği'!$BK$8</c:f>
              <c:strCache>
                <c:ptCount val="1"/>
                <c:pt idx="0">
                  <c:v>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Grafiği'!$BK$9:$BK$174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37.600716204118164</c:v>
                </c:pt>
                <c:pt idx="62" formatCode="0.000">
                  <c:v>0</c:v>
                </c:pt>
                <c:pt idx="63" formatCode="0.000">
                  <c:v>8.7912087912087991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73-4F0A-9D5F-87C6D624C363}"/>
            </c:ext>
          </c:extLst>
        </c:ser>
        <c:ser>
          <c:idx val="15"/>
          <c:order val="15"/>
          <c:tx>
            <c:strRef>
              <c:f>'%R Grafiği'!$BL$8</c:f>
              <c:strCache>
                <c:ptCount val="1"/>
                <c:pt idx="0">
                  <c:v>Genel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'%R Grafiği'!$AV$9:$AV$174</c:f>
              <c:numCache>
                <c:formatCode>m/d/yyyy</c:formatCode>
                <c:ptCount val="166"/>
                <c:pt idx="0">
                  <c:v>45292</c:v>
                </c:pt>
                <c:pt idx="1">
                  <c:v>45628</c:v>
                </c:pt>
                <c:pt idx="2">
                  <c:v>45292</c:v>
                </c:pt>
                <c:pt idx="3">
                  <c:v>45628</c:v>
                </c:pt>
                <c:pt idx="4">
                  <c:v>45292</c:v>
                </c:pt>
                <c:pt idx="5">
                  <c:v>45628</c:v>
                </c:pt>
                <c:pt idx="6" formatCode="dd/mm/yyyy;@">
                  <c:v>45292</c:v>
                </c:pt>
                <c:pt idx="7" formatCode="dd/mm/yyyy;@">
                  <c:v>45304</c:v>
                </c:pt>
                <c:pt idx="8" formatCode="dd/mm/yyyy;@">
                  <c:v>45310</c:v>
                </c:pt>
                <c:pt idx="9" formatCode="dd/mm/yyyy;@">
                  <c:v>45316</c:v>
                </c:pt>
                <c:pt idx="10" formatCode="dd/mm/yyyy;@">
                  <c:v>45322</c:v>
                </c:pt>
                <c:pt idx="11" formatCode="dd/mm/yyyy;@">
                  <c:v>45328</c:v>
                </c:pt>
                <c:pt idx="12" formatCode="dd/mm/yyyy;@">
                  <c:v>45334</c:v>
                </c:pt>
                <c:pt idx="13" formatCode="dd/mm/yyyy;@">
                  <c:v>45340</c:v>
                </c:pt>
                <c:pt idx="14" formatCode="dd/mm/yyyy;@">
                  <c:v>45346</c:v>
                </c:pt>
                <c:pt idx="15" formatCode="dd/mm/yyyy;@">
                  <c:v>45352</c:v>
                </c:pt>
                <c:pt idx="16" formatCode="dd/mm/yyyy;@">
                  <c:v>45352</c:v>
                </c:pt>
                <c:pt idx="17" formatCode="dd/mm/yyyy;@">
                  <c:v>45352</c:v>
                </c:pt>
                <c:pt idx="18" formatCode="dd/mm/yyyy;@">
                  <c:v>45352</c:v>
                </c:pt>
                <c:pt idx="19" formatCode="dd/mm/yyyy;@">
                  <c:v>45352</c:v>
                </c:pt>
                <c:pt idx="20" formatCode="dd/mm/yyyy;@">
                  <c:v>45358</c:v>
                </c:pt>
                <c:pt idx="21" formatCode="dd/mm/yyyy;@">
                  <c:v>45364</c:v>
                </c:pt>
                <c:pt idx="22" formatCode="dd/mm/yyyy;@">
                  <c:v>45370</c:v>
                </c:pt>
                <c:pt idx="23" formatCode="dd/mm/yyyy;@">
                  <c:v>45376</c:v>
                </c:pt>
                <c:pt idx="24" formatCode="dd/mm/yyyy;@">
                  <c:v>45382</c:v>
                </c:pt>
                <c:pt idx="25" formatCode="dd/mm/yyyy;@">
                  <c:v>45388</c:v>
                </c:pt>
                <c:pt idx="26" formatCode="dd/mm/yyyy;@">
                  <c:v>45394</c:v>
                </c:pt>
                <c:pt idx="27" formatCode="dd/mm/yyyy;@">
                  <c:v>45400</c:v>
                </c:pt>
                <c:pt idx="28" formatCode="dd/mm/yyyy;@">
                  <c:v>45406</c:v>
                </c:pt>
                <c:pt idx="29" formatCode="dd/mm/yyyy;@">
                  <c:v>45412</c:v>
                </c:pt>
                <c:pt idx="30" formatCode="dd/mm/yyyy;@">
                  <c:v>45418</c:v>
                </c:pt>
                <c:pt idx="31" formatCode="dd/mm/yyyy;@">
                  <c:v>45424</c:v>
                </c:pt>
                <c:pt idx="32" formatCode="dd/mm/yyyy;@">
                  <c:v>45430</c:v>
                </c:pt>
                <c:pt idx="33" formatCode="dd/mm/yyyy;@">
                  <c:v>45436</c:v>
                </c:pt>
                <c:pt idx="34" formatCode="dd/mm/yyyy;@">
                  <c:v>45442</c:v>
                </c:pt>
                <c:pt idx="35" formatCode="dd/mm/yyyy;@">
                  <c:v>45448</c:v>
                </c:pt>
                <c:pt idx="36" formatCode="dd/mm/yyyy;@">
                  <c:v>45454</c:v>
                </c:pt>
                <c:pt idx="37" formatCode="dd/mm/yyyy;@">
                  <c:v>45460</c:v>
                </c:pt>
                <c:pt idx="38" formatCode="dd/mm/yyyy;@">
                  <c:v>45466</c:v>
                </c:pt>
                <c:pt idx="39" formatCode="dd/mm/yyyy;@">
                  <c:v>45472</c:v>
                </c:pt>
                <c:pt idx="40" formatCode="dd/mm/yyyy;@">
                  <c:v>45478</c:v>
                </c:pt>
                <c:pt idx="41" formatCode="dd/mm/yyyy;@">
                  <c:v>45484</c:v>
                </c:pt>
                <c:pt idx="42" formatCode="dd/mm/yyyy;@">
                  <c:v>45490</c:v>
                </c:pt>
                <c:pt idx="43" formatCode="dd/mm/yyyy;@">
                  <c:v>45496</c:v>
                </c:pt>
                <c:pt idx="44" formatCode="dd/mm/yyyy;@">
                  <c:v>45502</c:v>
                </c:pt>
                <c:pt idx="45" formatCode="dd/mm/yyyy;@">
                  <c:v>45508</c:v>
                </c:pt>
                <c:pt idx="46" formatCode="dd/mm/yyyy;@">
                  <c:v>45514</c:v>
                </c:pt>
                <c:pt idx="47" formatCode="dd/mm/yyyy;@">
                  <c:v>45520</c:v>
                </c:pt>
                <c:pt idx="48" formatCode="dd/mm/yyyy;@">
                  <c:v>45526</c:v>
                </c:pt>
                <c:pt idx="49" formatCode="dd/mm/yyyy;@">
                  <c:v>45532</c:v>
                </c:pt>
                <c:pt idx="50" formatCode="dd/mm/yyyy;@">
                  <c:v>45532</c:v>
                </c:pt>
                <c:pt idx="51" formatCode="dd/mm/yyyy;@">
                  <c:v>45532</c:v>
                </c:pt>
                <c:pt idx="52" formatCode="dd/mm/yyyy;@">
                  <c:v>45532</c:v>
                </c:pt>
                <c:pt idx="53" formatCode="dd/mm/yyyy;@">
                  <c:v>45538</c:v>
                </c:pt>
                <c:pt idx="54" formatCode="dd/mm/yyyy;@">
                  <c:v>45544</c:v>
                </c:pt>
                <c:pt idx="55" formatCode="dd/mm/yyyy;@">
                  <c:v>45550</c:v>
                </c:pt>
                <c:pt idx="56" formatCode="dd/mm/yyyy;@">
                  <c:v>45556</c:v>
                </c:pt>
                <c:pt idx="57" formatCode="dd/mm/yyyy;@">
                  <c:v>45562</c:v>
                </c:pt>
                <c:pt idx="58" formatCode="dd/mm/yyyy;@">
                  <c:v>45568</c:v>
                </c:pt>
                <c:pt idx="59" formatCode="dd/mm/yyyy;@">
                  <c:v>45574</c:v>
                </c:pt>
                <c:pt idx="60" formatCode="dd/mm/yyyy;@">
                  <c:v>45580</c:v>
                </c:pt>
                <c:pt idx="61" formatCode="dd/mm/yyyy;@">
                  <c:v>45586</c:v>
                </c:pt>
                <c:pt idx="62" formatCode="dd/mm/yyyy;@">
                  <c:v>45592</c:v>
                </c:pt>
                <c:pt idx="63" formatCode="dd/mm/yyyy;@">
                  <c:v>45598</c:v>
                </c:pt>
                <c:pt idx="64" formatCode="dd/mm/yyyy;@">
                  <c:v>45604</c:v>
                </c:pt>
                <c:pt idx="65" formatCode="dd/mm/yyyy;@">
                  <c:v>45610</c:v>
                </c:pt>
                <c:pt idx="66" formatCode="dd/mm/yyyy;@">
                  <c:v>45616</c:v>
                </c:pt>
                <c:pt idx="67" formatCode="dd/mm/yyyy;@">
                  <c:v>45622</c:v>
                </c:pt>
                <c:pt idx="68" formatCode="dd/mm/yyyy;@">
                  <c:v>45628</c:v>
                </c:pt>
                <c:pt idx="69" formatCode="dd/mm/yyyy;@">
                  <c:v>45628</c:v>
                </c:pt>
                <c:pt idx="70" formatCode="dd/mm/yyyy;@">
                  <c:v>45628</c:v>
                </c:pt>
                <c:pt idx="71" formatCode="dd/mm/yyyy;@">
                  <c:v>45628</c:v>
                </c:pt>
                <c:pt idx="72" formatCode="dd/mm/yyyy;@">
                  <c:v>45628</c:v>
                </c:pt>
                <c:pt idx="73" formatCode="dd/mm/yyyy;@">
                  <c:v>45628</c:v>
                </c:pt>
                <c:pt idx="74" formatCode="dd/mm/yyyy;@">
                  <c:v>45628</c:v>
                </c:pt>
                <c:pt idx="75" formatCode="dd/mm/yyyy;@">
                  <c:v>45628</c:v>
                </c:pt>
                <c:pt idx="76" formatCode="dd/mm/yyyy;@">
                  <c:v>45628</c:v>
                </c:pt>
                <c:pt idx="77" formatCode="dd/mm/yyyy;@">
                  <c:v>45628</c:v>
                </c:pt>
                <c:pt idx="78" formatCode="dd/mm/yyyy;@">
                  <c:v>45628</c:v>
                </c:pt>
                <c:pt idx="79" formatCode="dd/mm/yyyy;@">
                  <c:v>45628</c:v>
                </c:pt>
                <c:pt idx="80" formatCode="dd/mm/yyyy;@">
                  <c:v>45628</c:v>
                </c:pt>
                <c:pt idx="81" formatCode="dd/mm/yyyy;@">
                  <c:v>45628</c:v>
                </c:pt>
                <c:pt idx="82" formatCode="dd/mm/yyyy;@">
                  <c:v>45628</c:v>
                </c:pt>
                <c:pt idx="83" formatCode="dd/mm/yyyy;@">
                  <c:v>45628</c:v>
                </c:pt>
                <c:pt idx="84" formatCode="dd/mm/yyyy;@">
                  <c:v>45628</c:v>
                </c:pt>
                <c:pt idx="85" formatCode="dd/mm/yyyy;@">
                  <c:v>45628</c:v>
                </c:pt>
                <c:pt idx="86" formatCode="dd/mm/yyyy;@">
                  <c:v>45628</c:v>
                </c:pt>
                <c:pt idx="87" formatCode="dd/mm/yyyy;@">
                  <c:v>45628</c:v>
                </c:pt>
                <c:pt idx="88" formatCode="dd/mm/yyyy;@">
                  <c:v>45628</c:v>
                </c:pt>
                <c:pt idx="89" formatCode="dd/mm/yyyy;@">
                  <c:v>45628</c:v>
                </c:pt>
                <c:pt idx="90" formatCode="dd/mm/yyyy;@">
                  <c:v>45628</c:v>
                </c:pt>
                <c:pt idx="91" formatCode="dd/mm/yyyy;@">
                  <c:v>45628</c:v>
                </c:pt>
                <c:pt idx="92" formatCode="dd/mm/yyyy;@">
                  <c:v>45628</c:v>
                </c:pt>
                <c:pt idx="93" formatCode="dd/mm/yyyy;@">
                  <c:v>45628</c:v>
                </c:pt>
                <c:pt idx="94" formatCode="dd/mm/yyyy;@">
                  <c:v>45628</c:v>
                </c:pt>
                <c:pt idx="95" formatCode="dd/mm/yyyy;@">
                  <c:v>45628</c:v>
                </c:pt>
                <c:pt idx="96" formatCode="dd/mm/yyyy;@">
                  <c:v>45628</c:v>
                </c:pt>
                <c:pt idx="97" formatCode="dd/mm/yyyy;@">
                  <c:v>45628</c:v>
                </c:pt>
                <c:pt idx="98" formatCode="dd/mm/yyyy;@">
                  <c:v>45628</c:v>
                </c:pt>
                <c:pt idx="99" formatCode="dd/mm/yyyy;@">
                  <c:v>45628</c:v>
                </c:pt>
                <c:pt idx="100" formatCode="dd/mm/yyyy;@">
                  <c:v>45628</c:v>
                </c:pt>
                <c:pt idx="101" formatCode="dd/mm/yyyy;@">
                  <c:v>45628</c:v>
                </c:pt>
                <c:pt idx="102" formatCode="dd/mm/yyyy;@">
                  <c:v>45628</c:v>
                </c:pt>
                <c:pt idx="103" formatCode="dd/mm/yyyy;@">
                  <c:v>45628</c:v>
                </c:pt>
                <c:pt idx="104" formatCode="dd/mm/yyyy;@">
                  <c:v>45628</c:v>
                </c:pt>
                <c:pt idx="105" formatCode="dd/mm/yyyy;@">
                  <c:v>45628</c:v>
                </c:pt>
                <c:pt idx="106" formatCode="dd/mm/yyyy;@">
                  <c:v>45628</c:v>
                </c:pt>
                <c:pt idx="107" formatCode="dd/mm/yyyy;@">
                  <c:v>45628</c:v>
                </c:pt>
                <c:pt idx="108" formatCode="dd/mm/yyyy;@">
                  <c:v>45628</c:v>
                </c:pt>
                <c:pt idx="109" formatCode="dd/mm/yyyy;@">
                  <c:v>45628</c:v>
                </c:pt>
                <c:pt idx="110" formatCode="dd/mm/yyyy;@">
                  <c:v>45628</c:v>
                </c:pt>
                <c:pt idx="111" formatCode="dd/mm/yyyy;@">
                  <c:v>45628</c:v>
                </c:pt>
                <c:pt idx="112" formatCode="dd/mm/yyyy;@">
                  <c:v>45628</c:v>
                </c:pt>
                <c:pt idx="113" formatCode="dd/mm/yyyy;@">
                  <c:v>45628</c:v>
                </c:pt>
                <c:pt idx="114" formatCode="dd/mm/yyyy;@">
                  <c:v>45628</c:v>
                </c:pt>
                <c:pt idx="115" formatCode="dd/mm/yyyy;@">
                  <c:v>45628</c:v>
                </c:pt>
                <c:pt idx="116" formatCode="dd/mm/yyyy;@">
                  <c:v>45628</c:v>
                </c:pt>
                <c:pt idx="117" formatCode="dd/mm/yyyy;@">
                  <c:v>45628</c:v>
                </c:pt>
                <c:pt idx="118" formatCode="dd/mm/yyyy;@">
                  <c:v>45628</c:v>
                </c:pt>
                <c:pt idx="119" formatCode="dd/mm/yyyy;@">
                  <c:v>45628</c:v>
                </c:pt>
                <c:pt idx="120" formatCode="dd/mm/yyyy;@">
                  <c:v>45628</c:v>
                </c:pt>
                <c:pt idx="121" formatCode="dd/mm/yyyy;@">
                  <c:v>45628</c:v>
                </c:pt>
                <c:pt idx="122" formatCode="dd/mm/yyyy;@">
                  <c:v>45628</c:v>
                </c:pt>
                <c:pt idx="123" formatCode="dd/mm/yyyy;@">
                  <c:v>45628</c:v>
                </c:pt>
                <c:pt idx="124" formatCode="dd/mm/yyyy;@">
                  <c:v>45628</c:v>
                </c:pt>
                <c:pt idx="125" formatCode="dd/mm/yyyy;@">
                  <c:v>45628</c:v>
                </c:pt>
                <c:pt idx="126" formatCode="dd/mm/yyyy;@">
                  <c:v>45628</c:v>
                </c:pt>
                <c:pt idx="127" formatCode="dd/mm/yyyy;@">
                  <c:v>45628</c:v>
                </c:pt>
                <c:pt idx="128" formatCode="dd/mm/yyyy;@">
                  <c:v>45628</c:v>
                </c:pt>
                <c:pt idx="129" formatCode="dd/mm/yyyy;@">
                  <c:v>45628</c:v>
                </c:pt>
                <c:pt idx="130" formatCode="dd/mm/yyyy;@">
                  <c:v>45628</c:v>
                </c:pt>
                <c:pt idx="131" formatCode="dd/mm/yyyy;@">
                  <c:v>45628</c:v>
                </c:pt>
                <c:pt idx="132" formatCode="dd/mm/yyyy;@">
                  <c:v>45628</c:v>
                </c:pt>
                <c:pt idx="133" formatCode="dd/mm/yyyy;@">
                  <c:v>45628</c:v>
                </c:pt>
                <c:pt idx="134" formatCode="dd/mm/yyyy;@">
                  <c:v>45628</c:v>
                </c:pt>
                <c:pt idx="135" formatCode="dd/mm/yyyy;@">
                  <c:v>45628</c:v>
                </c:pt>
                <c:pt idx="136" formatCode="dd/mm/yyyy;@">
                  <c:v>45628</c:v>
                </c:pt>
                <c:pt idx="137" formatCode="dd/mm/yyyy;@">
                  <c:v>45628</c:v>
                </c:pt>
                <c:pt idx="138" formatCode="dd/mm/yyyy;@">
                  <c:v>45628</c:v>
                </c:pt>
                <c:pt idx="139" formatCode="dd/mm/yyyy;@">
                  <c:v>45628</c:v>
                </c:pt>
                <c:pt idx="140" formatCode="dd/mm/yyyy;@">
                  <c:v>45628</c:v>
                </c:pt>
                <c:pt idx="141" formatCode="dd/mm/yyyy;@">
                  <c:v>45628</c:v>
                </c:pt>
                <c:pt idx="142" formatCode="dd/mm/yyyy;@">
                  <c:v>45628</c:v>
                </c:pt>
                <c:pt idx="143" formatCode="dd/mm/yyyy;@">
                  <c:v>45628</c:v>
                </c:pt>
                <c:pt idx="144" formatCode="dd/mm/yyyy;@">
                  <c:v>45628</c:v>
                </c:pt>
                <c:pt idx="145" formatCode="dd/mm/yyyy;@">
                  <c:v>45628</c:v>
                </c:pt>
                <c:pt idx="146" formatCode="dd/mm/yyyy;@">
                  <c:v>45628</c:v>
                </c:pt>
                <c:pt idx="147" formatCode="dd/mm/yyyy;@">
                  <c:v>45628</c:v>
                </c:pt>
                <c:pt idx="148" formatCode="dd/mm/yyyy;@">
                  <c:v>45628</c:v>
                </c:pt>
                <c:pt idx="149" formatCode="dd/mm/yyyy;@">
                  <c:v>45628</c:v>
                </c:pt>
                <c:pt idx="150" formatCode="dd/mm/yyyy;@">
                  <c:v>45628</c:v>
                </c:pt>
                <c:pt idx="151" formatCode="dd/mm/yyyy;@">
                  <c:v>45628</c:v>
                </c:pt>
                <c:pt idx="152" formatCode="dd/mm/yyyy;@">
                  <c:v>45628</c:v>
                </c:pt>
                <c:pt idx="153" formatCode="dd/mm/yyyy;@">
                  <c:v>45628</c:v>
                </c:pt>
                <c:pt idx="154" formatCode="dd/mm/yyyy;@">
                  <c:v>45628</c:v>
                </c:pt>
                <c:pt idx="155" formatCode="dd/mm/yyyy;@">
                  <c:v>45628</c:v>
                </c:pt>
                <c:pt idx="156" formatCode="dd/mm/yyyy;@">
                  <c:v>45628</c:v>
                </c:pt>
                <c:pt idx="157" formatCode="dd/mm/yyyy;@">
                  <c:v>45628</c:v>
                </c:pt>
                <c:pt idx="158" formatCode="dd/mm/yyyy;@">
                  <c:v>45628</c:v>
                </c:pt>
                <c:pt idx="159" formatCode="dd/mm/yyyy;@">
                  <c:v>45628</c:v>
                </c:pt>
                <c:pt idx="160" formatCode="dd/mm/yyyy;@">
                  <c:v>45628</c:v>
                </c:pt>
                <c:pt idx="161" formatCode="dd/mm/yyyy;@">
                  <c:v>45628</c:v>
                </c:pt>
                <c:pt idx="162" formatCode="dd/mm/yyyy;@">
                  <c:v>45628</c:v>
                </c:pt>
                <c:pt idx="163" formatCode="dd/mm/yyyy;@">
                  <c:v>45628</c:v>
                </c:pt>
                <c:pt idx="164" formatCode="dd/mm/yyyy;@">
                  <c:v>45628</c:v>
                </c:pt>
                <c:pt idx="165" formatCode="dd/mm/yyyy;@">
                  <c:v>45628</c:v>
                </c:pt>
              </c:numCache>
            </c:numRef>
          </c:xVal>
          <c:yVal>
            <c:numRef>
              <c:f>'%R Grafiği'!$BL$9:$BL$174</c:f>
              <c:numCache>
                <c:formatCode>General</c:formatCode>
                <c:ptCount val="166"/>
                <c:pt idx="6" formatCode="0.000">
                  <c:v>10.558583106267024</c:v>
                </c:pt>
                <c:pt idx="7" formatCode="0.000">
                  <c:v>26.574803149606307</c:v>
                </c:pt>
                <c:pt idx="8" formatCode="0.000">
                  <c:v>10.45556385362211</c:v>
                </c:pt>
                <c:pt idx="9" formatCode="0.000">
                  <c:v>33.077994428969362</c:v>
                </c:pt>
                <c:pt idx="10" formatCode="0.000">
                  <c:v>9.5057034220532319</c:v>
                </c:pt>
                <c:pt idx="11" formatCode="0.000">
                  <c:v>12.801755669348941</c:v>
                </c:pt>
                <c:pt idx="12" formatCode="0.000">
                  <c:v>15.613382899628251</c:v>
                </c:pt>
                <c:pt idx="13" formatCode="0.000">
                  <c:v>12.02860858257478</c:v>
                </c:pt>
                <c:pt idx="14" formatCode="0.000">
                  <c:v>13.229308005427404</c:v>
                </c:pt>
                <c:pt idx="15" formatCode="0.000">
                  <c:v>18.641810918774958</c:v>
                </c:pt>
                <c:pt idx="16" formatCode="0.000">
                  <c:v>5.7121096725057114</c:v>
                </c:pt>
                <c:pt idx="17" formatCode="0.000">
                  <c:v>5.6348610067618337</c:v>
                </c:pt>
                <c:pt idx="18" formatCode="0.000">
                  <c:v>12.204424103737603</c:v>
                </c:pt>
                <c:pt idx="19" formatCode="0.000">
                  <c:v>15.379357484620643</c:v>
                </c:pt>
                <c:pt idx="20" formatCode="0.000">
                  <c:v>7.1525885558583022</c:v>
                </c:pt>
                <c:pt idx="21" formatCode="0.000">
                  <c:v>13.037350246652569</c:v>
                </c:pt>
                <c:pt idx="22" formatCode="0.000">
                  <c:v>15.446608462055075</c:v>
                </c:pt>
                <c:pt idx="23" formatCode="0.000">
                  <c:v>15.255292652552924</c:v>
                </c:pt>
                <c:pt idx="24" formatCode="0.000">
                  <c:v>2.9261155815654751</c:v>
                </c:pt>
                <c:pt idx="25" formatCode="0.000">
                  <c:v>11.225444340505152</c:v>
                </c:pt>
                <c:pt idx="26" formatCode="0.000">
                  <c:v>19.837232960325526</c:v>
                </c:pt>
                <c:pt idx="27" formatCode="0.000">
                  <c:v>15.649452269170579</c:v>
                </c:pt>
                <c:pt idx="28" formatCode="0.000">
                  <c:v>7.8988941548183256</c:v>
                </c:pt>
                <c:pt idx="29" formatCode="0.000">
                  <c:v>5.3729456384323733</c:v>
                </c:pt>
                <c:pt idx="30" formatCode="0.000">
                  <c:v>14.470443349753689</c:v>
                </c:pt>
                <c:pt idx="31" formatCode="0.000">
                  <c:v>25.048796356538723</c:v>
                </c:pt>
                <c:pt idx="32" formatCode="0.000">
                  <c:v>8.5836909871244558</c:v>
                </c:pt>
                <c:pt idx="33" formatCode="0.000">
                  <c:v>13.157894736842108</c:v>
                </c:pt>
                <c:pt idx="34" formatCode="0.000">
                  <c:v>11.619718309859158</c:v>
                </c:pt>
                <c:pt idx="35" formatCode="0.000">
                  <c:v>15.444015444015443</c:v>
                </c:pt>
                <c:pt idx="36" formatCode="0.000">
                  <c:v>6.6914498141263836</c:v>
                </c:pt>
                <c:pt idx="37" formatCode="0.000">
                  <c:v>11.751326762699005</c:v>
                </c:pt>
                <c:pt idx="38" formatCode="0.000">
                  <c:v>6.0394151303242172</c:v>
                </c:pt>
                <c:pt idx="39" formatCode="0.000">
                  <c:v>8.3092485549132977</c:v>
                </c:pt>
                <c:pt idx="40" formatCode="0.000">
                  <c:v>12.265512265512262</c:v>
                </c:pt>
                <c:pt idx="41" formatCode="0.000">
                  <c:v>8.0763582966226117</c:v>
                </c:pt>
                <c:pt idx="42" formatCode="0.000">
                  <c:v>14.760147601476014</c:v>
                </c:pt>
                <c:pt idx="43" formatCode="0.000">
                  <c:v>7.2368421052631557</c:v>
                </c:pt>
                <c:pt idx="44" formatCode="0.000">
                  <c:v>11.718750000000002</c:v>
                </c:pt>
                <c:pt idx="45" formatCode="0.000">
                  <c:v>26.13538988860326</c:v>
                </c:pt>
                <c:pt idx="46" formatCode="0.000">
                  <c:v>16.640253565768617</c:v>
                </c:pt>
                <c:pt idx="47" formatCode="0.000">
                  <c:v>9.2047128129602349</c:v>
                </c:pt>
                <c:pt idx="48" formatCode="0.000">
                  <c:v>20.028612303290409</c:v>
                </c:pt>
                <c:pt idx="49" formatCode="0.000">
                  <c:v>21.048744460856717</c:v>
                </c:pt>
                <c:pt idx="50" formatCode="0.000">
                  <c:v>11.913357400722024</c:v>
                </c:pt>
                <c:pt idx="51" formatCode="0.000">
                  <c:v>6.9582504970178967</c:v>
                </c:pt>
                <c:pt idx="52" formatCode="0.000">
                  <c:v>6.8399452804377567</c:v>
                </c:pt>
                <c:pt idx="53" formatCode="0.000">
                  <c:v>41.573867854491468</c:v>
                </c:pt>
                <c:pt idx="54" formatCode="0.000">
                  <c:v>4.8209366391184654</c:v>
                </c:pt>
                <c:pt idx="55" formatCode="0.000">
                  <c:v>14.556040756914118</c:v>
                </c:pt>
                <c:pt idx="56" formatCode="0.000">
                  <c:v>20.015396458814486</c:v>
                </c:pt>
                <c:pt idx="57" formatCode="0.000">
                  <c:v>12.46983105390184</c:v>
                </c:pt>
                <c:pt idx="58" formatCode="0.000">
                  <c:v>13.418079096045199</c:v>
                </c:pt>
                <c:pt idx="59" formatCode="0.000">
                  <c:v>24.614254224834692</c:v>
                </c:pt>
                <c:pt idx="60" formatCode="0.000">
                  <c:v>16.386182462356064</c:v>
                </c:pt>
                <c:pt idx="61" formatCode="0.000">
                  <c:v>37.600716204118164</c:v>
                </c:pt>
                <c:pt idx="62" formatCode="0.000">
                  <c:v>9.1484869809993015</c:v>
                </c:pt>
                <c:pt idx="63" formatCode="0.000">
                  <c:v>8.7912087912087991</c:v>
                </c:pt>
                <c:pt idx="64" formatCode="0.000">
                  <c:v>8.7655222790357996</c:v>
                </c:pt>
                <c:pt idx="65" formatCode="0.000">
                  <c:v>10.115606936416189</c:v>
                </c:pt>
                <c:pt idx="66" formatCode="0.000">
                  <c:v>7.8014184397163095</c:v>
                </c:pt>
                <c:pt idx="67" formatCode="0.000">
                  <c:v>3.9285714285714208</c:v>
                </c:pt>
                <c:pt idx="68" formatCode="0.000">
                  <c:v>5.7720057720057643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73-4F0A-9D5F-87C6D624C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4076016"/>
        <c:axId val="1584086896"/>
      </c:scatterChart>
      <c:valAx>
        <c:axId val="158407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Tarih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dd/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4086896"/>
        <c:crosses val="autoZero"/>
        <c:crossBetween val="midCat"/>
      </c:valAx>
      <c:valAx>
        <c:axId val="1584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%</a:t>
                </a:r>
                <a:r>
                  <a:rPr lang="tr-TR" sz="1200">
                    <a:solidFill>
                      <a:sysClr val="windowText" lastClr="000000"/>
                    </a:solidFill>
                  </a:rPr>
                  <a:t>R</a:t>
                </a:r>
                <a:endParaRPr lang="en-US" sz="12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4076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%R Kontrol Grafiği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'%R Grafiği'!$AW$8</c:f>
              <c:strCache>
                <c:ptCount val="1"/>
                <c:pt idx="0">
                  <c:v>Merkez Hat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'%R Grafiği'!$AV$3:$AV$4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'%R Grafiği'!$AW$3:$AW$4</c:f>
              <c:numCache>
                <c:formatCode>0.000</c:formatCode>
                <c:ptCount val="2"/>
                <c:pt idx="0">
                  <c:v>13.565371947776967</c:v>
                </c:pt>
                <c:pt idx="1">
                  <c:v>13.565371947776967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CD-49E8-AD8C-8BF4563579B4}"/>
            </c:ext>
          </c:extLst>
        </c:ser>
        <c:ser>
          <c:idx val="1"/>
          <c:order val="1"/>
          <c:tx>
            <c:strRef>
              <c:f>'%R Grafiği'!$AX$8</c:f>
              <c:strCache>
                <c:ptCount val="1"/>
                <c:pt idx="0">
                  <c:v>Uyarı Sınırı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'%R Grafiği'!$AV$3:$AV$4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'%R Grafiği'!$AX$3:$AX$4</c:f>
              <c:numCache>
                <c:formatCode>General</c:formatCode>
                <c:ptCount val="2"/>
                <c:pt idx="0">
                  <c:v>23.643171915858911</c:v>
                </c:pt>
                <c:pt idx="1">
                  <c:v>23.643171915858911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CD-49E8-AD8C-8BF4563579B4}"/>
            </c:ext>
          </c:extLst>
        </c:ser>
        <c:ser>
          <c:idx val="2"/>
          <c:order val="2"/>
          <c:tx>
            <c:strRef>
              <c:f>'%R Grafiği'!$AY$8</c:f>
              <c:strCache>
                <c:ptCount val="1"/>
                <c:pt idx="0">
                  <c:v>Eylem Sınırı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'%R Grafiği'!$AV$3:$AV$4</c:f>
              <c:numCache>
                <c:formatCode>General</c:formatCode>
                <c:ptCount val="2"/>
                <c:pt idx="0">
                  <c:v>1</c:v>
                </c:pt>
                <c:pt idx="1">
                  <c:v>155</c:v>
                </c:pt>
              </c:numCache>
            </c:numRef>
          </c:xVal>
          <c:yVal>
            <c:numRef>
              <c:f>'%R Grafiği'!$AY$3:$AY$4</c:f>
              <c:numCache>
                <c:formatCode>0.000</c:formatCode>
                <c:ptCount val="2"/>
                <c:pt idx="0">
                  <c:v>28.682071899899881</c:v>
                </c:pt>
                <c:pt idx="1">
                  <c:v>28.682071899899881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CD-49E8-AD8C-8BF4563579B4}"/>
            </c:ext>
          </c:extLst>
        </c:ser>
        <c:ser>
          <c:idx val="3"/>
          <c:order val="3"/>
          <c:tx>
            <c:strRef>
              <c:f>'%R Grafiği'!$AZ$8</c:f>
              <c:strCache>
                <c:ptCount val="1"/>
                <c:pt idx="0">
                  <c:v>AA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Grafiği'!$AZ$9:$AZ$174</c:f>
              <c:numCache>
                <c:formatCode>General</c:formatCode>
                <c:ptCount val="166"/>
                <c:pt idx="6" formatCode="0.000">
                  <c:v>10.558583106267024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12.02860858257478</c:v>
                </c:pt>
                <c:pt idx="14" formatCode="0.000">
                  <c:v>13.229308005427404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7.1525885558583022</c:v>
                </c:pt>
                <c:pt idx="21" formatCode="0.000">
                  <c:v>0</c:v>
                </c:pt>
                <c:pt idx="22" formatCode="0.000">
                  <c:v>15.446608462055075</c:v>
                </c:pt>
                <c:pt idx="23" formatCode="0.000">
                  <c:v>15.255292652552924</c:v>
                </c:pt>
                <c:pt idx="24" formatCode="0.000">
                  <c:v>0</c:v>
                </c:pt>
                <c:pt idx="25" formatCode="0.000">
                  <c:v>11.225444340505152</c:v>
                </c:pt>
                <c:pt idx="26" formatCode="0.000">
                  <c:v>19.837232960325526</c:v>
                </c:pt>
                <c:pt idx="27" formatCode="0.000">
                  <c:v>0</c:v>
                </c:pt>
                <c:pt idx="28" formatCode="0.000">
                  <c:v>7.8988941548183256</c:v>
                </c:pt>
                <c:pt idx="29" formatCode="0.000">
                  <c:v>0</c:v>
                </c:pt>
                <c:pt idx="30" formatCode="0.000">
                  <c:v>14.470443349753689</c:v>
                </c:pt>
                <c:pt idx="31" formatCode="0.000">
                  <c:v>25.048796356538723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11.619718309859158</c:v>
                </c:pt>
                <c:pt idx="35" formatCode="0.000">
                  <c:v>15.444015444015443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6.0394151303242172</c:v>
                </c:pt>
                <c:pt idx="39" formatCode="0.000">
                  <c:v>8.3092485549132977</c:v>
                </c:pt>
                <c:pt idx="40" formatCode="0.000">
                  <c:v>0</c:v>
                </c:pt>
                <c:pt idx="41" formatCode="0.000">
                  <c:v>8.0763582966226117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24.614254224834692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CD-49E8-AD8C-8BF4563579B4}"/>
            </c:ext>
          </c:extLst>
        </c:ser>
        <c:ser>
          <c:idx val="4"/>
          <c:order val="4"/>
          <c:tx>
            <c:strRef>
              <c:f>'%R Grafiği'!$BA$8</c:f>
              <c:strCache>
                <c:ptCount val="1"/>
                <c:pt idx="0">
                  <c:v>BB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Grafiği'!$BA$9:$BA$174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9.5057034220532319</c:v>
                </c:pt>
                <c:pt idx="11" formatCode="0.000">
                  <c:v>12.801755669348941</c:v>
                </c:pt>
                <c:pt idx="12" formatCode="0.000">
                  <c:v>15.613382899628251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13.037350246652569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2.9261155815654751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5.3729456384323733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13.157894736842108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11.751326762699005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CD-49E8-AD8C-8BF4563579B4}"/>
            </c:ext>
          </c:extLst>
        </c:ser>
        <c:ser>
          <c:idx val="5"/>
          <c:order val="5"/>
          <c:tx>
            <c:strRef>
              <c:f>'%R Grafiği'!$BB$8</c:f>
              <c:strCache>
                <c:ptCount val="1"/>
                <c:pt idx="0">
                  <c:v>CC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Grafiği'!$BB$9:$BB$174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26.574803149606307</c:v>
                </c:pt>
                <c:pt idx="8" formatCode="0.000">
                  <c:v>10.45556385362211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CD-49E8-AD8C-8BF4563579B4}"/>
            </c:ext>
          </c:extLst>
        </c:ser>
        <c:ser>
          <c:idx val="6"/>
          <c:order val="6"/>
          <c:tx>
            <c:strRef>
              <c:f>'%R Grafiği'!$BC$8</c:f>
              <c:strCache>
                <c:ptCount val="1"/>
                <c:pt idx="0">
                  <c:v>DD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Grafiği'!$BC$9:$BC$174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33.077994428969362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18.641810918774958</c:v>
                </c:pt>
                <c:pt idx="16" formatCode="0.000">
                  <c:v>5.7121096725057114</c:v>
                </c:pt>
                <c:pt idx="17" formatCode="0.000">
                  <c:v>5.6348610067618337</c:v>
                </c:pt>
                <c:pt idx="18" formatCode="0.000">
                  <c:v>12.204424103737603</c:v>
                </c:pt>
                <c:pt idx="19" formatCode="0.000">
                  <c:v>15.379357484620643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15.649452269170579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8.5836909871244558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6.6914498141263836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12.265512265512262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CD-49E8-AD8C-8BF4563579B4}"/>
            </c:ext>
          </c:extLst>
        </c:ser>
        <c:ser>
          <c:idx val="7"/>
          <c:order val="7"/>
          <c:tx>
            <c:strRef>
              <c:f>'%R Grafiği'!$BD$8</c:f>
              <c:strCache>
                <c:ptCount val="1"/>
                <c:pt idx="0">
                  <c:v>EE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Grafiği'!$BD$9:$BD$174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14.760147601476014</c:v>
                </c:pt>
                <c:pt idx="43" formatCode="0.000">
                  <c:v>7.2368421052631557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3.9285714285714208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ACD-49E8-AD8C-8BF4563579B4}"/>
            </c:ext>
          </c:extLst>
        </c:ser>
        <c:ser>
          <c:idx val="8"/>
          <c:order val="8"/>
          <c:tx>
            <c:strRef>
              <c:f>'%R Grafiği'!$BE$8</c:f>
              <c:strCache>
                <c:ptCount val="1"/>
                <c:pt idx="0">
                  <c:v>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Grafiği'!$BE$9:$BE$174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11.718750000000002</c:v>
                </c:pt>
                <c:pt idx="45" formatCode="0.000">
                  <c:v>26.13538988860326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5.7720057720057643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ACD-49E8-AD8C-8BF4563579B4}"/>
            </c:ext>
          </c:extLst>
        </c:ser>
        <c:ser>
          <c:idx val="9"/>
          <c:order val="9"/>
          <c:tx>
            <c:strRef>
              <c:f>'%R Grafiği'!$BF$8</c:f>
              <c:strCache>
                <c:ptCount val="1"/>
                <c:pt idx="0">
                  <c:v>GG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Pt>
            <c:idx val="26"/>
            <c:marker>
              <c:symbol val="diamond"/>
              <c:size val="5"/>
              <c:spPr>
                <a:noFill/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ACD-49E8-AD8C-8BF4563579B4}"/>
              </c:ext>
            </c:extLst>
          </c:dPt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Grafiği'!$BF$9:$BF$174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16.640253565768617</c:v>
                </c:pt>
                <c:pt idx="47" formatCode="0.000">
                  <c:v>9.2047128129602349</c:v>
                </c:pt>
                <c:pt idx="48" formatCode="0.000">
                  <c:v>20.028612303290409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8.7655222790357996</c:v>
                </c:pt>
                <c:pt idx="65" formatCode="0.000">
                  <c:v>10.115606936416189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ACD-49E8-AD8C-8BF4563579B4}"/>
            </c:ext>
          </c:extLst>
        </c:ser>
        <c:ser>
          <c:idx val="10"/>
          <c:order val="10"/>
          <c:tx>
            <c:strRef>
              <c:f>'%R Grafiği'!$BG$8</c:f>
              <c:strCache>
                <c:ptCount val="1"/>
                <c:pt idx="0">
                  <c:v>HH</c:v>
                </c:pt>
              </c:strCache>
            </c:strRef>
          </c:tx>
          <c:spPr>
            <a:ln w="6350" cap="rnd">
              <a:noFill/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Grafiği'!$BG$9:$BG$174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21.048744460856717</c:v>
                </c:pt>
                <c:pt idx="50" formatCode="0.000">
                  <c:v>11.913357400722024</c:v>
                </c:pt>
                <c:pt idx="51" formatCode="0.000">
                  <c:v>6.9582504970178967</c:v>
                </c:pt>
                <c:pt idx="52" formatCode="0.000">
                  <c:v>6.8399452804377567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7.8014184397163095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ACD-49E8-AD8C-8BF4563579B4}"/>
            </c:ext>
          </c:extLst>
        </c:ser>
        <c:ser>
          <c:idx val="11"/>
          <c:order val="11"/>
          <c:tx>
            <c:strRef>
              <c:f>'%R Grafiği'!$BH$8</c:f>
              <c:strCache>
                <c:ptCount val="1"/>
                <c:pt idx="0">
                  <c:v>II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5B9D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Grafiği'!$BH$9:$BH$174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41.573867854491468</c:v>
                </c:pt>
                <c:pt idx="54" formatCode="0.000">
                  <c:v>4.8209366391184654</c:v>
                </c:pt>
                <c:pt idx="55" formatCode="0.000">
                  <c:v>14.556040756914118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ACD-49E8-AD8C-8BF4563579B4}"/>
            </c:ext>
          </c:extLst>
        </c:ser>
        <c:ser>
          <c:idx val="12"/>
          <c:order val="12"/>
          <c:tx>
            <c:strRef>
              <c:f>'%R Grafiği'!$BI$8</c:f>
              <c:strCache>
                <c:ptCount val="1"/>
                <c:pt idx="0">
                  <c:v>JJ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Grafiği'!$BI$9:$BI$174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20.015396458814486</c:v>
                </c:pt>
                <c:pt idx="57" formatCode="0.000">
                  <c:v>12.46983105390184</c:v>
                </c:pt>
                <c:pt idx="58" formatCode="0.000">
                  <c:v>13.418079096045199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0</c:v>
                </c:pt>
                <c:pt idx="62" formatCode="0.000">
                  <c:v>0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ACD-49E8-AD8C-8BF4563579B4}"/>
            </c:ext>
          </c:extLst>
        </c:ser>
        <c:ser>
          <c:idx val="13"/>
          <c:order val="13"/>
          <c:tx>
            <c:strRef>
              <c:f>'%R Grafiği'!$BJ$8</c:f>
              <c:strCache>
                <c:ptCount val="1"/>
                <c:pt idx="0">
                  <c:v>KK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ot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Grafiği'!$BJ$9:$BJ$174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16.386182462356064</c:v>
                </c:pt>
                <c:pt idx="61" formatCode="0.000">
                  <c:v>0</c:v>
                </c:pt>
                <c:pt idx="62" formatCode="0.000">
                  <c:v>9.1484869809993015</c:v>
                </c:pt>
                <c:pt idx="63" formatCode="0.000">
                  <c:v>0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ACD-49E8-AD8C-8BF4563579B4}"/>
            </c:ext>
          </c:extLst>
        </c:ser>
        <c:ser>
          <c:idx val="14"/>
          <c:order val="14"/>
          <c:tx>
            <c:strRef>
              <c:f>'%R Grafiği'!$BK$8</c:f>
              <c:strCache>
                <c:ptCount val="1"/>
                <c:pt idx="0">
                  <c:v>LL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Grafiği'!$BK$9:$BK$174</c:f>
              <c:numCache>
                <c:formatCode>General</c:formatCode>
                <c:ptCount val="166"/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  <c:pt idx="52" formatCode="0.000">
                  <c:v>0</c:v>
                </c:pt>
                <c:pt idx="53" formatCode="0.000">
                  <c:v>0</c:v>
                </c:pt>
                <c:pt idx="54" formatCode="0.000">
                  <c:v>0</c:v>
                </c:pt>
                <c:pt idx="55" formatCode="0.000">
                  <c:v>0</c:v>
                </c:pt>
                <c:pt idx="56" formatCode="0.000">
                  <c:v>0</c:v>
                </c:pt>
                <c:pt idx="57" formatCode="0.000">
                  <c:v>0</c:v>
                </c:pt>
                <c:pt idx="58" formatCode="0.000">
                  <c:v>0</c:v>
                </c:pt>
                <c:pt idx="59" formatCode="0.000">
                  <c:v>0</c:v>
                </c:pt>
                <c:pt idx="60" formatCode="0.000">
                  <c:v>0</c:v>
                </c:pt>
                <c:pt idx="61" formatCode="0.000">
                  <c:v>37.600716204118164</c:v>
                </c:pt>
                <c:pt idx="62" formatCode="0.000">
                  <c:v>0</c:v>
                </c:pt>
                <c:pt idx="63" formatCode="0.000">
                  <c:v>8.7912087912087991</c:v>
                </c:pt>
                <c:pt idx="64" formatCode="0.000">
                  <c:v>0</c:v>
                </c:pt>
                <c:pt idx="65" formatCode="0.000">
                  <c:v>0</c:v>
                </c:pt>
                <c:pt idx="66" formatCode="0.000">
                  <c:v>0</c:v>
                </c:pt>
                <c:pt idx="67" formatCode="0.000">
                  <c:v>0</c:v>
                </c:pt>
                <c:pt idx="68" formatCode="0.000">
                  <c:v>0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ACD-49E8-AD8C-8BF4563579B4}"/>
            </c:ext>
          </c:extLst>
        </c:ser>
        <c:ser>
          <c:idx val="15"/>
          <c:order val="15"/>
          <c:tx>
            <c:strRef>
              <c:f>'%R Grafiği'!$BL$8</c:f>
              <c:strCache>
                <c:ptCount val="1"/>
                <c:pt idx="0">
                  <c:v>Genel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'%R Grafiği'!$AU$9:$AU$174</c:f>
              <c:numCache>
                <c:formatCode>General</c:formatCode>
                <c:ptCount val="16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51</c:v>
                </c:pt>
                <c:pt idx="57">
                  <c:v>52</c:v>
                </c:pt>
                <c:pt idx="58">
                  <c:v>53</c:v>
                </c:pt>
                <c:pt idx="59">
                  <c:v>54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81</c:v>
                </c:pt>
                <c:pt idx="87">
                  <c:v>82</c:v>
                </c:pt>
                <c:pt idx="88">
                  <c:v>83</c:v>
                </c:pt>
                <c:pt idx="89">
                  <c:v>84</c:v>
                </c:pt>
                <c:pt idx="90">
                  <c:v>85</c:v>
                </c:pt>
                <c:pt idx="91">
                  <c:v>86</c:v>
                </c:pt>
                <c:pt idx="92">
                  <c:v>87</c:v>
                </c:pt>
                <c:pt idx="93">
                  <c:v>88</c:v>
                </c:pt>
                <c:pt idx="94">
                  <c:v>89</c:v>
                </c:pt>
                <c:pt idx="95">
                  <c:v>90</c:v>
                </c:pt>
                <c:pt idx="96">
                  <c:v>91</c:v>
                </c:pt>
                <c:pt idx="97">
                  <c:v>92</c:v>
                </c:pt>
                <c:pt idx="98">
                  <c:v>93</c:v>
                </c:pt>
                <c:pt idx="99">
                  <c:v>94</c:v>
                </c:pt>
                <c:pt idx="100">
                  <c:v>95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99</c:v>
                </c:pt>
                <c:pt idx="105">
                  <c:v>100</c:v>
                </c:pt>
                <c:pt idx="106">
                  <c:v>101</c:v>
                </c:pt>
                <c:pt idx="107">
                  <c:v>102</c:v>
                </c:pt>
                <c:pt idx="108">
                  <c:v>103</c:v>
                </c:pt>
                <c:pt idx="109">
                  <c:v>104</c:v>
                </c:pt>
                <c:pt idx="110">
                  <c:v>105</c:v>
                </c:pt>
                <c:pt idx="111">
                  <c:v>106</c:v>
                </c:pt>
                <c:pt idx="112">
                  <c:v>107</c:v>
                </c:pt>
                <c:pt idx="113">
                  <c:v>108</c:v>
                </c:pt>
                <c:pt idx="114">
                  <c:v>109</c:v>
                </c:pt>
                <c:pt idx="115">
                  <c:v>110</c:v>
                </c:pt>
                <c:pt idx="116">
                  <c:v>111</c:v>
                </c:pt>
                <c:pt idx="117">
                  <c:v>112</c:v>
                </c:pt>
                <c:pt idx="118">
                  <c:v>113</c:v>
                </c:pt>
                <c:pt idx="119">
                  <c:v>114</c:v>
                </c:pt>
                <c:pt idx="120">
                  <c:v>115</c:v>
                </c:pt>
                <c:pt idx="121">
                  <c:v>116</c:v>
                </c:pt>
                <c:pt idx="122">
                  <c:v>117</c:v>
                </c:pt>
                <c:pt idx="123">
                  <c:v>118</c:v>
                </c:pt>
                <c:pt idx="124">
                  <c:v>119</c:v>
                </c:pt>
                <c:pt idx="125">
                  <c:v>120</c:v>
                </c:pt>
                <c:pt idx="126">
                  <c:v>121</c:v>
                </c:pt>
                <c:pt idx="127">
                  <c:v>122</c:v>
                </c:pt>
                <c:pt idx="128">
                  <c:v>123</c:v>
                </c:pt>
                <c:pt idx="129">
                  <c:v>124</c:v>
                </c:pt>
                <c:pt idx="130">
                  <c:v>125</c:v>
                </c:pt>
                <c:pt idx="131">
                  <c:v>126</c:v>
                </c:pt>
                <c:pt idx="132">
                  <c:v>127</c:v>
                </c:pt>
                <c:pt idx="133">
                  <c:v>128</c:v>
                </c:pt>
                <c:pt idx="134">
                  <c:v>129</c:v>
                </c:pt>
                <c:pt idx="135">
                  <c:v>130</c:v>
                </c:pt>
                <c:pt idx="136">
                  <c:v>131</c:v>
                </c:pt>
                <c:pt idx="137">
                  <c:v>132</c:v>
                </c:pt>
                <c:pt idx="138">
                  <c:v>133</c:v>
                </c:pt>
                <c:pt idx="139">
                  <c:v>134</c:v>
                </c:pt>
                <c:pt idx="140">
                  <c:v>135</c:v>
                </c:pt>
                <c:pt idx="141">
                  <c:v>136</c:v>
                </c:pt>
                <c:pt idx="142">
                  <c:v>137</c:v>
                </c:pt>
                <c:pt idx="143">
                  <c:v>138</c:v>
                </c:pt>
                <c:pt idx="144">
                  <c:v>139</c:v>
                </c:pt>
                <c:pt idx="145">
                  <c:v>140</c:v>
                </c:pt>
                <c:pt idx="146">
                  <c:v>141</c:v>
                </c:pt>
                <c:pt idx="147">
                  <c:v>142</c:v>
                </c:pt>
                <c:pt idx="148">
                  <c:v>143</c:v>
                </c:pt>
                <c:pt idx="149">
                  <c:v>144</c:v>
                </c:pt>
                <c:pt idx="150">
                  <c:v>145</c:v>
                </c:pt>
                <c:pt idx="151">
                  <c:v>146</c:v>
                </c:pt>
                <c:pt idx="152">
                  <c:v>147</c:v>
                </c:pt>
                <c:pt idx="153">
                  <c:v>148</c:v>
                </c:pt>
                <c:pt idx="154">
                  <c:v>149</c:v>
                </c:pt>
                <c:pt idx="155">
                  <c:v>150</c:v>
                </c:pt>
                <c:pt idx="156">
                  <c:v>151</c:v>
                </c:pt>
                <c:pt idx="157">
                  <c:v>152</c:v>
                </c:pt>
                <c:pt idx="158">
                  <c:v>153</c:v>
                </c:pt>
                <c:pt idx="159">
                  <c:v>154</c:v>
                </c:pt>
                <c:pt idx="160">
                  <c:v>155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</c:numCache>
            </c:numRef>
          </c:xVal>
          <c:yVal>
            <c:numRef>
              <c:f>'%R Grafiği'!$BL$9:$BL$174</c:f>
              <c:numCache>
                <c:formatCode>General</c:formatCode>
                <c:ptCount val="166"/>
                <c:pt idx="6" formatCode="0.000">
                  <c:v>10.558583106267024</c:v>
                </c:pt>
                <c:pt idx="7" formatCode="0.000">
                  <c:v>26.574803149606307</c:v>
                </c:pt>
                <c:pt idx="8" formatCode="0.000">
                  <c:v>10.45556385362211</c:v>
                </c:pt>
                <c:pt idx="9" formatCode="0.000">
                  <c:v>33.077994428969362</c:v>
                </c:pt>
                <c:pt idx="10" formatCode="0.000">
                  <c:v>9.5057034220532319</c:v>
                </c:pt>
                <c:pt idx="11" formatCode="0.000">
                  <c:v>12.801755669348941</c:v>
                </c:pt>
                <c:pt idx="12" formatCode="0.000">
                  <c:v>15.613382899628251</c:v>
                </c:pt>
                <c:pt idx="13" formatCode="0.000">
                  <c:v>12.02860858257478</c:v>
                </c:pt>
                <c:pt idx="14" formatCode="0.000">
                  <c:v>13.229308005427404</c:v>
                </c:pt>
                <c:pt idx="15" formatCode="0.000">
                  <c:v>18.641810918774958</c:v>
                </c:pt>
                <c:pt idx="16" formatCode="0.000">
                  <c:v>5.7121096725057114</c:v>
                </c:pt>
                <c:pt idx="17" formatCode="0.000">
                  <c:v>5.6348610067618337</c:v>
                </c:pt>
                <c:pt idx="18" formatCode="0.000">
                  <c:v>12.204424103737603</c:v>
                </c:pt>
                <c:pt idx="19" formatCode="0.000">
                  <c:v>15.379357484620643</c:v>
                </c:pt>
                <c:pt idx="20" formatCode="0.000">
                  <c:v>7.1525885558583022</c:v>
                </c:pt>
                <c:pt idx="21" formatCode="0.000">
                  <c:v>13.037350246652569</c:v>
                </c:pt>
                <c:pt idx="22" formatCode="0.000">
                  <c:v>15.446608462055075</c:v>
                </c:pt>
                <c:pt idx="23" formatCode="0.000">
                  <c:v>15.255292652552924</c:v>
                </c:pt>
                <c:pt idx="24" formatCode="0.000">
                  <c:v>2.9261155815654751</c:v>
                </c:pt>
                <c:pt idx="25" formatCode="0.000">
                  <c:v>11.225444340505152</c:v>
                </c:pt>
                <c:pt idx="26" formatCode="0.000">
                  <c:v>19.837232960325526</c:v>
                </c:pt>
                <c:pt idx="27" formatCode="0.000">
                  <c:v>15.649452269170579</c:v>
                </c:pt>
                <c:pt idx="28" formatCode="0.000">
                  <c:v>7.8988941548183256</c:v>
                </c:pt>
                <c:pt idx="29" formatCode="0.000">
                  <c:v>5.3729456384323733</c:v>
                </c:pt>
                <c:pt idx="30" formatCode="0.000">
                  <c:v>14.470443349753689</c:v>
                </c:pt>
                <c:pt idx="31" formatCode="0.000">
                  <c:v>25.048796356538723</c:v>
                </c:pt>
                <c:pt idx="32" formatCode="0.000">
                  <c:v>8.5836909871244558</c:v>
                </c:pt>
                <c:pt idx="33" formatCode="0.000">
                  <c:v>13.157894736842108</c:v>
                </c:pt>
                <c:pt idx="34" formatCode="0.000">
                  <c:v>11.619718309859158</c:v>
                </c:pt>
                <c:pt idx="35" formatCode="0.000">
                  <c:v>15.444015444015443</c:v>
                </c:pt>
                <c:pt idx="36" formatCode="0.000">
                  <c:v>6.6914498141263836</c:v>
                </c:pt>
                <c:pt idx="37" formatCode="0.000">
                  <c:v>11.751326762699005</c:v>
                </c:pt>
                <c:pt idx="38" formatCode="0.000">
                  <c:v>6.0394151303242172</c:v>
                </c:pt>
                <c:pt idx="39" formatCode="0.000">
                  <c:v>8.3092485549132977</c:v>
                </c:pt>
                <c:pt idx="40" formatCode="0.000">
                  <c:v>12.265512265512262</c:v>
                </c:pt>
                <c:pt idx="41" formatCode="0.000">
                  <c:v>8.0763582966226117</c:v>
                </c:pt>
                <c:pt idx="42" formatCode="0.000">
                  <c:v>14.760147601476014</c:v>
                </c:pt>
                <c:pt idx="43" formatCode="0.000">
                  <c:v>7.2368421052631557</c:v>
                </c:pt>
                <c:pt idx="44" formatCode="0.000">
                  <c:v>11.718750000000002</c:v>
                </c:pt>
                <c:pt idx="45" formatCode="0.000">
                  <c:v>26.13538988860326</c:v>
                </c:pt>
                <c:pt idx="46" formatCode="0.000">
                  <c:v>16.640253565768617</c:v>
                </c:pt>
                <c:pt idx="47" formatCode="0.000">
                  <c:v>9.2047128129602349</c:v>
                </c:pt>
                <c:pt idx="48" formatCode="0.000">
                  <c:v>20.028612303290409</c:v>
                </c:pt>
                <c:pt idx="49" formatCode="0.000">
                  <c:v>21.048744460856717</c:v>
                </c:pt>
                <c:pt idx="50" formatCode="0.000">
                  <c:v>11.913357400722024</c:v>
                </c:pt>
                <c:pt idx="51" formatCode="0.000">
                  <c:v>6.9582504970178967</c:v>
                </c:pt>
                <c:pt idx="52" formatCode="0.000">
                  <c:v>6.8399452804377567</c:v>
                </c:pt>
                <c:pt idx="53" formatCode="0.000">
                  <c:v>41.573867854491468</c:v>
                </c:pt>
                <c:pt idx="54" formatCode="0.000">
                  <c:v>4.8209366391184654</c:v>
                </c:pt>
                <c:pt idx="55" formatCode="0.000">
                  <c:v>14.556040756914118</c:v>
                </c:pt>
                <c:pt idx="56" formatCode="0.000">
                  <c:v>20.015396458814486</c:v>
                </c:pt>
                <c:pt idx="57" formatCode="0.000">
                  <c:v>12.46983105390184</c:v>
                </c:pt>
                <c:pt idx="58" formatCode="0.000">
                  <c:v>13.418079096045199</c:v>
                </c:pt>
                <c:pt idx="59" formatCode="0.000">
                  <c:v>24.614254224834692</c:v>
                </c:pt>
                <c:pt idx="60" formatCode="0.000">
                  <c:v>16.386182462356064</c:v>
                </c:pt>
                <c:pt idx="61" formatCode="0.000">
                  <c:v>37.600716204118164</c:v>
                </c:pt>
                <c:pt idx="62" formatCode="0.000">
                  <c:v>9.1484869809993015</c:v>
                </c:pt>
                <c:pt idx="63" formatCode="0.000">
                  <c:v>8.7912087912087991</c:v>
                </c:pt>
                <c:pt idx="64" formatCode="0.000">
                  <c:v>8.7655222790357996</c:v>
                </c:pt>
                <c:pt idx="65" formatCode="0.000">
                  <c:v>10.115606936416189</c:v>
                </c:pt>
                <c:pt idx="66" formatCode="0.000">
                  <c:v>7.8014184397163095</c:v>
                </c:pt>
                <c:pt idx="67" formatCode="0.000">
                  <c:v>3.9285714285714208</c:v>
                </c:pt>
                <c:pt idx="68" formatCode="0.000">
                  <c:v>5.7720057720057643</c:v>
                </c:pt>
                <c:pt idx="69" formatCode="0.000">
                  <c:v>0</c:v>
                </c:pt>
                <c:pt idx="70" formatCode="0.000">
                  <c:v>0</c:v>
                </c:pt>
                <c:pt idx="71" formatCode="0.000">
                  <c:v>0</c:v>
                </c:pt>
                <c:pt idx="72" formatCode="0.000">
                  <c:v>0</c:v>
                </c:pt>
                <c:pt idx="73" formatCode="0.000">
                  <c:v>0</c:v>
                </c:pt>
                <c:pt idx="74" formatCode="0.000">
                  <c:v>0</c:v>
                </c:pt>
                <c:pt idx="75" formatCode="0.000">
                  <c:v>0</c:v>
                </c:pt>
                <c:pt idx="76" formatCode="0.000">
                  <c:v>0</c:v>
                </c:pt>
                <c:pt idx="77" formatCode="0.000">
                  <c:v>0</c:v>
                </c:pt>
                <c:pt idx="78" formatCode="0.000">
                  <c:v>0</c:v>
                </c:pt>
                <c:pt idx="79" formatCode="0.000">
                  <c:v>0</c:v>
                </c:pt>
                <c:pt idx="80" formatCode="0.000">
                  <c:v>0</c:v>
                </c:pt>
                <c:pt idx="81" formatCode="0.000">
                  <c:v>0</c:v>
                </c:pt>
                <c:pt idx="82" formatCode="0.000">
                  <c:v>0</c:v>
                </c:pt>
                <c:pt idx="83" formatCode="0.000">
                  <c:v>0</c:v>
                </c:pt>
                <c:pt idx="84" formatCode="0.000">
                  <c:v>0</c:v>
                </c:pt>
                <c:pt idx="85" formatCode="0.000">
                  <c:v>0</c:v>
                </c:pt>
                <c:pt idx="86" formatCode="0.000">
                  <c:v>0</c:v>
                </c:pt>
                <c:pt idx="87" formatCode="0.000">
                  <c:v>0</c:v>
                </c:pt>
                <c:pt idx="88" formatCode="0.000">
                  <c:v>0</c:v>
                </c:pt>
                <c:pt idx="89" formatCode="0.000">
                  <c:v>0</c:v>
                </c:pt>
                <c:pt idx="90" formatCode="0.000">
                  <c:v>0</c:v>
                </c:pt>
                <c:pt idx="91" formatCode="0.000">
                  <c:v>0</c:v>
                </c:pt>
                <c:pt idx="92" formatCode="0.000">
                  <c:v>0</c:v>
                </c:pt>
                <c:pt idx="93" formatCode="0.000">
                  <c:v>0</c:v>
                </c:pt>
                <c:pt idx="94" formatCode="0.000">
                  <c:v>0</c:v>
                </c:pt>
                <c:pt idx="95" formatCode="0.000">
                  <c:v>0</c:v>
                </c:pt>
                <c:pt idx="96" formatCode="0.000">
                  <c:v>0</c:v>
                </c:pt>
                <c:pt idx="97" formatCode="0.000">
                  <c:v>0</c:v>
                </c:pt>
                <c:pt idx="98" formatCode="0.000">
                  <c:v>0</c:v>
                </c:pt>
                <c:pt idx="99" formatCode="0.000">
                  <c:v>0</c:v>
                </c:pt>
                <c:pt idx="100" formatCode="0.000">
                  <c:v>0</c:v>
                </c:pt>
                <c:pt idx="101" formatCode="0.000">
                  <c:v>0</c:v>
                </c:pt>
                <c:pt idx="102" formatCode="0.000">
                  <c:v>0</c:v>
                </c:pt>
                <c:pt idx="103" formatCode="0.000">
                  <c:v>0</c:v>
                </c:pt>
                <c:pt idx="104" formatCode="0.000">
                  <c:v>0</c:v>
                </c:pt>
                <c:pt idx="105" formatCode="0.000">
                  <c:v>0</c:v>
                </c:pt>
                <c:pt idx="106" formatCode="0.000">
                  <c:v>0</c:v>
                </c:pt>
                <c:pt idx="107" formatCode="0.000">
                  <c:v>0</c:v>
                </c:pt>
                <c:pt idx="108" formatCode="0.000">
                  <c:v>0</c:v>
                </c:pt>
                <c:pt idx="109" formatCode="0.000">
                  <c:v>0</c:v>
                </c:pt>
                <c:pt idx="110" formatCode="0.000">
                  <c:v>0</c:v>
                </c:pt>
                <c:pt idx="111" formatCode="0.000">
                  <c:v>0</c:v>
                </c:pt>
                <c:pt idx="112" formatCode="0.000">
                  <c:v>0</c:v>
                </c:pt>
                <c:pt idx="113" formatCode="0.000">
                  <c:v>0</c:v>
                </c:pt>
                <c:pt idx="114" formatCode="0.000">
                  <c:v>0</c:v>
                </c:pt>
                <c:pt idx="115" formatCode="0.000">
                  <c:v>0</c:v>
                </c:pt>
                <c:pt idx="116" formatCode="0.000">
                  <c:v>0</c:v>
                </c:pt>
                <c:pt idx="117" formatCode="0.000">
                  <c:v>0</c:v>
                </c:pt>
                <c:pt idx="118" formatCode="0.000">
                  <c:v>0</c:v>
                </c:pt>
                <c:pt idx="119" formatCode="0.000">
                  <c:v>0</c:v>
                </c:pt>
                <c:pt idx="120" formatCode="0.000">
                  <c:v>0</c:v>
                </c:pt>
                <c:pt idx="121" formatCode="0.000">
                  <c:v>0</c:v>
                </c:pt>
                <c:pt idx="122" formatCode="0.000">
                  <c:v>0</c:v>
                </c:pt>
                <c:pt idx="123" formatCode="0.000">
                  <c:v>0</c:v>
                </c:pt>
                <c:pt idx="124" formatCode="0.000">
                  <c:v>0</c:v>
                </c:pt>
                <c:pt idx="125" formatCode="0.000">
                  <c:v>0</c:v>
                </c:pt>
                <c:pt idx="126" formatCode="0.000">
                  <c:v>0</c:v>
                </c:pt>
                <c:pt idx="127" formatCode="0.000">
                  <c:v>0</c:v>
                </c:pt>
                <c:pt idx="128" formatCode="0.000">
                  <c:v>0</c:v>
                </c:pt>
                <c:pt idx="129" formatCode="0.000">
                  <c:v>0</c:v>
                </c:pt>
                <c:pt idx="130" formatCode="0.000">
                  <c:v>0</c:v>
                </c:pt>
                <c:pt idx="131" formatCode="0.000">
                  <c:v>0</c:v>
                </c:pt>
                <c:pt idx="132" formatCode="0.000">
                  <c:v>0</c:v>
                </c:pt>
                <c:pt idx="133" formatCode="0.000">
                  <c:v>0</c:v>
                </c:pt>
                <c:pt idx="134" formatCode="0.000">
                  <c:v>0</c:v>
                </c:pt>
                <c:pt idx="135" formatCode="0.000">
                  <c:v>0</c:v>
                </c:pt>
                <c:pt idx="136" formatCode="0.000">
                  <c:v>0</c:v>
                </c:pt>
                <c:pt idx="137" formatCode="0.000">
                  <c:v>0</c:v>
                </c:pt>
                <c:pt idx="138" formatCode="0.000">
                  <c:v>0</c:v>
                </c:pt>
                <c:pt idx="139" formatCode="0.000">
                  <c:v>0</c:v>
                </c:pt>
                <c:pt idx="140" formatCode="0.000">
                  <c:v>0</c:v>
                </c:pt>
                <c:pt idx="141" formatCode="0.000">
                  <c:v>0</c:v>
                </c:pt>
                <c:pt idx="142" formatCode="0.000">
                  <c:v>0</c:v>
                </c:pt>
                <c:pt idx="143" formatCode="0.000">
                  <c:v>0</c:v>
                </c:pt>
                <c:pt idx="144" formatCode="0.000">
                  <c:v>0</c:v>
                </c:pt>
                <c:pt idx="145" formatCode="0.000">
                  <c:v>0</c:v>
                </c:pt>
                <c:pt idx="146" formatCode="0.000">
                  <c:v>0</c:v>
                </c:pt>
                <c:pt idx="147" formatCode="0.000">
                  <c:v>0</c:v>
                </c:pt>
                <c:pt idx="148" formatCode="0.000">
                  <c:v>0</c:v>
                </c:pt>
                <c:pt idx="149" formatCode="0.000">
                  <c:v>0</c:v>
                </c:pt>
                <c:pt idx="150" formatCode="0.000">
                  <c:v>0</c:v>
                </c:pt>
                <c:pt idx="151" formatCode="0.000">
                  <c:v>0</c:v>
                </c:pt>
                <c:pt idx="152" formatCode="0.000">
                  <c:v>0</c:v>
                </c:pt>
                <c:pt idx="153" formatCode="0.000">
                  <c:v>0</c:v>
                </c:pt>
                <c:pt idx="154" formatCode="0.000">
                  <c:v>0</c:v>
                </c:pt>
                <c:pt idx="155" formatCode="0.000">
                  <c:v>0</c:v>
                </c:pt>
                <c:pt idx="156" formatCode="0.000">
                  <c:v>0</c:v>
                </c:pt>
                <c:pt idx="157" formatCode="0.000">
                  <c:v>0</c:v>
                </c:pt>
                <c:pt idx="158" formatCode="0.000">
                  <c:v>0</c:v>
                </c:pt>
                <c:pt idx="159" formatCode="0.000">
                  <c:v>0</c:v>
                </c:pt>
                <c:pt idx="160" formatCode="0.000">
                  <c:v>0</c:v>
                </c:pt>
                <c:pt idx="161" formatCode="0.000">
                  <c:v>0</c:v>
                </c:pt>
                <c:pt idx="162" formatCode="0.000">
                  <c:v>0</c:v>
                </c:pt>
                <c:pt idx="163" formatCode="0.000">
                  <c:v>0</c:v>
                </c:pt>
                <c:pt idx="164" formatCode="0.000">
                  <c:v>0</c:v>
                </c:pt>
                <c:pt idx="165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ACD-49E8-AD8C-8BF456357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4076016"/>
        <c:axId val="1584086896"/>
      </c:scatterChart>
      <c:valAx>
        <c:axId val="158407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200">
                    <a:solidFill>
                      <a:sysClr val="windowText" lastClr="000000"/>
                    </a:solidFill>
                  </a:rPr>
                  <a:t>Sıralı Veri</a:t>
                </a:r>
                <a:endParaRPr lang="en-US" sz="12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4086896"/>
        <c:crosses val="autoZero"/>
        <c:crossBetween val="midCat"/>
      </c:valAx>
      <c:valAx>
        <c:axId val="1584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%</a:t>
                </a:r>
                <a:r>
                  <a:rPr lang="tr-TR" sz="1200">
                    <a:solidFill>
                      <a:sysClr val="windowText" lastClr="000000"/>
                    </a:solidFill>
                  </a:rPr>
                  <a:t>R</a:t>
                </a:r>
                <a:endParaRPr lang="en-US" sz="12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84076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22225</xdr:colOff>
      <xdr:row>16</xdr:row>
      <xdr:rowOff>82177</xdr:rowOff>
    </xdr:from>
    <xdr:to>
      <xdr:col>80</xdr:col>
      <xdr:colOff>771070</xdr:colOff>
      <xdr:row>40</xdr:row>
      <xdr:rowOff>108857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22225</xdr:colOff>
      <xdr:row>51</xdr:row>
      <xdr:rowOff>82177</xdr:rowOff>
    </xdr:from>
    <xdr:to>
      <xdr:col>80</xdr:col>
      <xdr:colOff>771070</xdr:colOff>
      <xdr:row>75</xdr:row>
      <xdr:rowOff>108857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66</xdr:col>
      <xdr:colOff>145677</xdr:colOff>
      <xdr:row>45</xdr:row>
      <xdr:rowOff>67235</xdr:rowOff>
    </xdr:from>
    <xdr:to>
      <xdr:col>67</xdr:col>
      <xdr:colOff>459441</xdr:colOff>
      <xdr:row>48</xdr:row>
      <xdr:rowOff>132814</xdr:rowOff>
    </xdr:to>
    <xdr:pic>
      <xdr:nvPicPr>
        <xdr:cNvPr id="8" name="Resim 1" descr="dsi_logo_so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68177" y="8875059"/>
          <a:ext cx="918882" cy="637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66</xdr:col>
      <xdr:colOff>168088</xdr:colOff>
      <xdr:row>10</xdr:row>
      <xdr:rowOff>67236</xdr:rowOff>
    </xdr:from>
    <xdr:to>
      <xdr:col>67</xdr:col>
      <xdr:colOff>481852</xdr:colOff>
      <xdr:row>13</xdr:row>
      <xdr:rowOff>132815</xdr:rowOff>
    </xdr:to>
    <xdr:pic>
      <xdr:nvPicPr>
        <xdr:cNvPr id="6" name="Resim 1" descr="dsi_logo_so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90588" y="2207560"/>
          <a:ext cx="918882" cy="637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25"/>
  <sheetViews>
    <sheetView tabSelected="1" zoomScale="85" zoomScaleNormal="85" workbookViewId="0">
      <selection activeCell="E5" sqref="E5"/>
    </sheetView>
  </sheetViews>
  <sheetFormatPr defaultRowHeight="15" x14ac:dyDescent="0.25"/>
  <cols>
    <col min="1" max="1" width="20.5703125" customWidth="1"/>
    <col min="2" max="2" width="30.5703125" customWidth="1"/>
    <col min="4" max="4" width="7" customWidth="1"/>
    <col min="5" max="5" width="30.5703125" customWidth="1"/>
    <col min="6" max="6" width="25.5703125" customWidth="1"/>
    <col min="7" max="7" width="15.5703125" customWidth="1"/>
    <col min="8" max="19" width="12.7109375" customWidth="1"/>
    <col min="20" max="20" width="2.28515625" style="18" customWidth="1"/>
    <col min="22" max="22" width="12.140625" customWidth="1"/>
    <col min="23" max="23" width="14.140625" customWidth="1"/>
    <col min="24" max="24" width="31" customWidth="1"/>
    <col min="25" max="27" width="15.7109375" customWidth="1"/>
    <col min="28" max="28" width="3.28515625" style="51" customWidth="1"/>
    <col min="29" max="29" width="9.5703125" style="51" customWidth="1"/>
    <col min="30" max="30" width="30.5703125" style="51" customWidth="1"/>
    <col min="31" max="31" width="25.5703125" style="51" customWidth="1"/>
    <col min="32" max="32" width="15.5703125" style="51" customWidth="1"/>
    <col min="33" max="42" width="12.7109375" style="51" customWidth="1"/>
    <col min="43" max="43" width="10.42578125" style="51" customWidth="1"/>
    <col min="44" max="44" width="10.28515625" style="51" customWidth="1"/>
    <col min="45" max="45" width="3.7109375" style="51" customWidth="1"/>
    <col min="48" max="48" width="12.5703125" customWidth="1"/>
    <col min="49" max="51" width="10.42578125" customWidth="1"/>
    <col min="52" max="63" width="20.7109375" customWidth="1"/>
    <col min="65" max="65" width="12.42578125" customWidth="1"/>
    <col min="80" max="80" width="4.140625" customWidth="1"/>
    <col min="81" max="81" width="14.42578125" customWidth="1"/>
  </cols>
  <sheetData>
    <row r="1" spans="1:94" s="15" customFormat="1" ht="16.5" customHeight="1" x14ac:dyDescent="0.25">
      <c r="A1" s="118" t="s">
        <v>106</v>
      </c>
      <c r="B1" s="140">
        <v>2024</v>
      </c>
      <c r="D1" s="120"/>
      <c r="E1" s="120"/>
      <c r="G1" s="115" t="s">
        <v>112</v>
      </c>
      <c r="H1" s="115" t="s">
        <v>113</v>
      </c>
      <c r="T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</row>
    <row r="2" spans="1:94" s="15" customFormat="1" ht="16.5" customHeight="1" x14ac:dyDescent="0.25">
      <c r="A2" s="118" t="s">
        <v>89</v>
      </c>
      <c r="B2" s="140" t="s">
        <v>130</v>
      </c>
      <c r="D2" s="120"/>
      <c r="E2" s="120"/>
      <c r="G2" s="115"/>
      <c r="H2" s="115" t="s">
        <v>128</v>
      </c>
      <c r="T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</row>
    <row r="3" spans="1:94" s="15" customFormat="1" ht="16.5" customHeight="1" x14ac:dyDescent="0.25">
      <c r="A3" s="118" t="s">
        <v>90</v>
      </c>
      <c r="B3" s="140" t="s">
        <v>131</v>
      </c>
      <c r="D3" s="120"/>
      <c r="E3" s="120"/>
      <c r="G3" s="116"/>
      <c r="H3" s="128" t="s">
        <v>111</v>
      </c>
      <c r="T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V3" s="15">
        <f>AU15</f>
        <v>1</v>
      </c>
      <c r="AW3" s="151">
        <f>AW9</f>
        <v>13.565371947776967</v>
      </c>
      <c r="AX3" s="15">
        <f>AX11</f>
        <v>23.643171915858911</v>
      </c>
      <c r="AY3" s="151">
        <f>AY13</f>
        <v>28.682071899899881</v>
      </c>
    </row>
    <row r="4" spans="1:94" s="15" customFormat="1" ht="16.5" customHeight="1" x14ac:dyDescent="0.25">
      <c r="A4" s="119" t="s">
        <v>129</v>
      </c>
      <c r="B4" s="141">
        <v>5</v>
      </c>
      <c r="C4" s="143" t="str">
        <f>IF(OR(B4&lt;1,B4&gt;10),"Tekrar sayısı 1 ile 10 arasında olmalı","")</f>
        <v/>
      </c>
      <c r="D4" s="120"/>
      <c r="E4" s="120"/>
      <c r="G4" s="116"/>
      <c r="H4" s="128" t="s">
        <v>114</v>
      </c>
      <c r="T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V4" s="15">
        <f>MAX(AU15:AU174)</f>
        <v>155</v>
      </c>
      <c r="AW4" s="151">
        <f>AW10</f>
        <v>13.565371947776967</v>
      </c>
      <c r="AX4" s="15">
        <f>AX12</f>
        <v>23.643171915858911</v>
      </c>
      <c r="AY4" s="151">
        <f>AY14</f>
        <v>28.682071899899881</v>
      </c>
    </row>
    <row r="5" spans="1:94" s="15" customFormat="1" ht="16.5" customHeight="1" x14ac:dyDescent="0.25">
      <c r="A5" s="119"/>
      <c r="C5" s="142"/>
      <c r="D5" s="120"/>
      <c r="E5" s="120"/>
      <c r="G5" s="116"/>
      <c r="T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</row>
    <row r="6" spans="1:94" s="15" customFormat="1" ht="16.5" customHeight="1" x14ac:dyDescent="0.25">
      <c r="T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</row>
    <row r="7" spans="1:94" s="15" customFormat="1" ht="16.5" customHeight="1" x14ac:dyDescent="0.25">
      <c r="A7" s="111" t="s">
        <v>110</v>
      </c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</row>
    <row r="8" spans="1:94" s="49" customFormat="1" ht="16.5" customHeight="1" x14ac:dyDescent="0.25">
      <c r="A8" s="15">
        <v>1</v>
      </c>
      <c r="B8" s="139" t="s">
        <v>132</v>
      </c>
      <c r="D8" s="91"/>
      <c r="V8" s="79"/>
      <c r="W8" s="79"/>
      <c r="X8" s="79"/>
      <c r="Y8" s="79"/>
      <c r="Z8" s="79"/>
      <c r="AA8" s="79"/>
      <c r="AB8" s="51"/>
      <c r="AC8" s="51"/>
      <c r="AD8" s="51"/>
      <c r="AE8" s="51"/>
      <c r="AF8" s="5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51"/>
      <c r="AV8" s="50" t="s">
        <v>25</v>
      </c>
      <c r="AW8" s="48" t="s">
        <v>4</v>
      </c>
      <c r="AX8" s="48" t="s">
        <v>5</v>
      </c>
      <c r="AY8" s="48" t="s">
        <v>27</v>
      </c>
      <c r="AZ8" s="112" t="str">
        <f>B8</f>
        <v>AA</v>
      </c>
      <c r="BA8" s="113" t="str">
        <f>B9</f>
        <v>BB</v>
      </c>
      <c r="BB8" s="113" t="str">
        <f>B10</f>
        <v>CC</v>
      </c>
      <c r="BC8" s="113" t="str">
        <f>B11</f>
        <v>DD</v>
      </c>
      <c r="BD8" s="113" t="str">
        <f>B12</f>
        <v>EE</v>
      </c>
      <c r="BE8" s="113" t="str">
        <f>B13</f>
        <v>FF</v>
      </c>
      <c r="BF8" s="113" t="str">
        <f>B14</f>
        <v>GG</v>
      </c>
      <c r="BG8" s="113" t="str">
        <f>B15</f>
        <v>HH</v>
      </c>
      <c r="BH8" s="113" t="str">
        <f>B16</f>
        <v>II</v>
      </c>
      <c r="BI8" s="113" t="str">
        <f>B17</f>
        <v>JJ</v>
      </c>
      <c r="BJ8" s="113" t="str">
        <f>B18</f>
        <v>KK</v>
      </c>
      <c r="BK8" s="113" t="str">
        <f>B19</f>
        <v>LL</v>
      </c>
      <c r="BL8" s="114" t="s">
        <v>26</v>
      </c>
    </row>
    <row r="9" spans="1:94" ht="16.5" customHeight="1" x14ac:dyDescent="0.25">
      <c r="A9" s="15">
        <v>2</v>
      </c>
      <c r="B9" s="139" t="s">
        <v>133</v>
      </c>
      <c r="T9"/>
      <c r="V9" s="18"/>
      <c r="W9" s="18"/>
      <c r="X9" s="18"/>
      <c r="Y9" s="18"/>
      <c r="Z9" s="18"/>
      <c r="AA9" s="18"/>
      <c r="AV9" s="34">
        <f>AF15</f>
        <v>45292</v>
      </c>
      <c r="AW9" s="35">
        <f>Y39</f>
        <v>13.565371947776967</v>
      </c>
      <c r="AX9" s="36"/>
      <c r="AY9" s="37"/>
      <c r="AZ9" s="107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9"/>
    </row>
    <row r="10" spans="1:94" ht="18" customHeight="1" x14ac:dyDescent="0.25">
      <c r="A10" s="15">
        <v>3</v>
      </c>
      <c r="B10" s="139" t="s">
        <v>134</v>
      </c>
      <c r="H10" s="78" t="s">
        <v>21</v>
      </c>
      <c r="V10" s="18"/>
      <c r="X10" s="80" t="s">
        <v>22</v>
      </c>
      <c r="AA10" s="18"/>
      <c r="AG10" s="84" t="s">
        <v>23</v>
      </c>
      <c r="AV10" s="34">
        <f>MAX(AF15:AF174)</f>
        <v>45628</v>
      </c>
      <c r="AW10" s="35">
        <f>Y39</f>
        <v>13.565371947776967</v>
      </c>
      <c r="AX10" s="36"/>
      <c r="AY10" s="37"/>
      <c r="AZ10" s="40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2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D10" s="20"/>
      <c r="CE10" s="20"/>
      <c r="CF10" s="20"/>
      <c r="CG10" s="20"/>
      <c r="CH10" s="20"/>
      <c r="CI10" s="20"/>
      <c r="CJ10" s="20"/>
      <c r="CK10" s="20"/>
      <c r="CL10" s="20"/>
      <c r="CP10" s="23"/>
    </row>
    <row r="11" spans="1:94" ht="15" customHeight="1" x14ac:dyDescent="0.25">
      <c r="A11" s="15">
        <v>4</v>
      </c>
      <c r="B11" s="139" t="s">
        <v>135</v>
      </c>
      <c r="AV11" s="34">
        <f>AF15</f>
        <v>45292</v>
      </c>
      <c r="AW11" s="36"/>
      <c r="AX11" s="37">
        <f>Y41</f>
        <v>23.643171915858911</v>
      </c>
      <c r="AY11" s="37"/>
      <c r="AZ11" s="40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2"/>
      <c r="BN11" s="21"/>
      <c r="BO11" s="26"/>
      <c r="BP11" s="27"/>
      <c r="BQ11" s="158" t="s">
        <v>18</v>
      </c>
      <c r="BR11" s="159"/>
      <c r="BS11" s="159"/>
      <c r="BT11" s="159"/>
      <c r="BU11" s="159"/>
      <c r="BV11" s="159"/>
      <c r="BW11" s="159"/>
      <c r="BX11" s="159"/>
      <c r="BY11" s="159"/>
      <c r="BZ11" s="159"/>
      <c r="CA11" s="154" t="s">
        <v>19</v>
      </c>
      <c r="CB11" s="154"/>
      <c r="CC11" s="154" t="s">
        <v>34</v>
      </c>
      <c r="CD11" s="21"/>
      <c r="CE11" s="21"/>
      <c r="CF11" s="21"/>
      <c r="CG11" s="21"/>
      <c r="CH11" s="21"/>
      <c r="CI11" s="21"/>
      <c r="CJ11" s="21"/>
      <c r="CK11" s="21"/>
      <c r="CL11" s="21"/>
      <c r="CP11" s="24"/>
    </row>
    <row r="12" spans="1:94" ht="15" customHeight="1" x14ac:dyDescent="0.25">
      <c r="A12" s="15">
        <v>5</v>
      </c>
      <c r="B12" s="139" t="s">
        <v>138</v>
      </c>
      <c r="D12" s="62"/>
      <c r="E12" s="55"/>
      <c r="F12" s="59"/>
      <c r="G12" s="64"/>
      <c r="H12" s="74"/>
      <c r="I12" s="63"/>
      <c r="J12" s="64"/>
      <c r="K12" s="63"/>
      <c r="L12" s="64" t="s">
        <v>31</v>
      </c>
      <c r="M12" s="63"/>
      <c r="N12" s="63"/>
      <c r="O12" s="63"/>
      <c r="P12" s="63"/>
      <c r="Q12" s="63"/>
      <c r="R12" s="59"/>
      <c r="S12" s="65"/>
      <c r="T12" s="53"/>
      <c r="V12" s="110" t="s">
        <v>109</v>
      </c>
      <c r="AC12" s="62"/>
      <c r="AD12" s="55"/>
      <c r="AE12" s="59"/>
      <c r="AF12" s="64"/>
      <c r="AG12" s="74"/>
      <c r="AH12" s="63"/>
      <c r="AI12" s="64" t="s">
        <v>33</v>
      </c>
      <c r="AJ12" s="63"/>
      <c r="AK12" s="63"/>
      <c r="AL12" s="63"/>
      <c r="AM12" s="63"/>
      <c r="AN12" s="63"/>
      <c r="AO12" s="63"/>
      <c r="AP12" s="63"/>
      <c r="AQ12" s="59"/>
      <c r="AR12" s="65"/>
      <c r="AV12" s="34">
        <f>AV10</f>
        <v>45628</v>
      </c>
      <c r="AW12" s="37"/>
      <c r="AX12" s="37">
        <f>Y41</f>
        <v>23.643171915858911</v>
      </c>
      <c r="AY12" s="37"/>
      <c r="AZ12" s="40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2"/>
      <c r="BN12" s="22"/>
      <c r="BO12" s="28"/>
      <c r="BP12" s="29"/>
      <c r="BQ12" s="160" t="s">
        <v>20</v>
      </c>
      <c r="BR12" s="161"/>
      <c r="BS12" s="161"/>
      <c r="BT12" s="161"/>
      <c r="BU12" s="161"/>
      <c r="BV12" s="161"/>
      <c r="BW12" s="161"/>
      <c r="BX12" s="161"/>
      <c r="BY12" s="161"/>
      <c r="BZ12" s="161"/>
      <c r="CA12" s="154" t="s">
        <v>149</v>
      </c>
      <c r="CB12" s="154"/>
      <c r="CC12" s="155" t="s">
        <v>151</v>
      </c>
      <c r="CD12" s="22"/>
      <c r="CE12" s="22"/>
      <c r="CF12" s="22"/>
      <c r="CG12" s="22"/>
      <c r="CH12" s="22"/>
      <c r="CI12" s="22"/>
      <c r="CJ12" s="22"/>
      <c r="CK12" s="22"/>
      <c r="CL12" s="22"/>
      <c r="CP12" s="25"/>
    </row>
    <row r="13" spans="1:94" ht="15" customHeight="1" x14ac:dyDescent="0.25">
      <c r="A13" s="15">
        <v>6</v>
      </c>
      <c r="B13" s="139" t="s">
        <v>139</v>
      </c>
      <c r="D13" s="66" t="s">
        <v>24</v>
      </c>
      <c r="E13" s="54" t="s">
        <v>28</v>
      </c>
      <c r="F13" s="72" t="s">
        <v>29</v>
      </c>
      <c r="G13" s="61" t="s">
        <v>30</v>
      </c>
      <c r="H13" s="75"/>
      <c r="I13" s="69"/>
      <c r="J13" s="70"/>
      <c r="K13" s="69"/>
      <c r="L13" s="70" t="s">
        <v>105</v>
      </c>
      <c r="M13" s="69"/>
      <c r="N13" s="69"/>
      <c r="O13" s="69"/>
      <c r="P13" s="69"/>
      <c r="Q13" s="69"/>
      <c r="R13" s="72" t="s">
        <v>2</v>
      </c>
      <c r="S13" s="67" t="s">
        <v>3</v>
      </c>
      <c r="T13" s="53"/>
      <c r="AC13" s="66" t="s">
        <v>24</v>
      </c>
      <c r="AD13" s="54" t="s">
        <v>28</v>
      </c>
      <c r="AE13" s="72" t="s">
        <v>29</v>
      </c>
      <c r="AF13" s="61" t="s">
        <v>30</v>
      </c>
      <c r="AG13" s="75"/>
      <c r="AH13" s="69"/>
      <c r="AI13" s="70" t="s">
        <v>32</v>
      </c>
      <c r="AJ13" s="69"/>
      <c r="AK13" s="69"/>
      <c r="AL13" s="69"/>
      <c r="AM13" s="69"/>
      <c r="AN13" s="69"/>
      <c r="AO13" s="69"/>
      <c r="AP13" s="69"/>
      <c r="AQ13" s="72" t="s">
        <v>2</v>
      </c>
      <c r="AR13" s="67" t="s">
        <v>3</v>
      </c>
      <c r="AV13" s="34">
        <f>AF15</f>
        <v>45292</v>
      </c>
      <c r="AW13" s="36"/>
      <c r="AX13" s="37"/>
      <c r="AY13" s="35">
        <f>Y42</f>
        <v>28.682071899899881</v>
      </c>
      <c r="AZ13" s="40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2"/>
      <c r="BN13" s="22"/>
      <c r="BO13" s="28"/>
      <c r="BP13" s="29"/>
      <c r="BQ13" s="166" t="s">
        <v>35</v>
      </c>
      <c r="BR13" s="167"/>
      <c r="BS13" s="167"/>
      <c r="BT13" s="167"/>
      <c r="BU13" s="167"/>
      <c r="BV13" s="167"/>
      <c r="BW13" s="167"/>
      <c r="BX13" s="167"/>
      <c r="BY13" s="167"/>
      <c r="BZ13" s="167"/>
      <c r="CA13" s="170" t="s">
        <v>150</v>
      </c>
      <c r="CB13" s="171"/>
      <c r="CC13" s="174" t="s">
        <v>137</v>
      </c>
      <c r="CD13" s="22"/>
      <c r="CE13" s="22"/>
      <c r="CF13" s="22"/>
      <c r="CG13" s="22"/>
      <c r="CH13" s="22"/>
      <c r="CI13" s="22"/>
      <c r="CJ13" s="22"/>
      <c r="CK13" s="22"/>
      <c r="CL13" s="22"/>
      <c r="CP13" s="24"/>
    </row>
    <row r="14" spans="1:94" ht="15" customHeight="1" x14ac:dyDescent="0.25">
      <c r="A14" s="15">
        <v>7</v>
      </c>
      <c r="B14" s="139" t="s">
        <v>140</v>
      </c>
      <c r="D14" s="68"/>
      <c r="E14" s="56"/>
      <c r="F14" s="73"/>
      <c r="G14" s="70"/>
      <c r="H14" s="76" t="s">
        <v>12</v>
      </c>
      <c r="I14" s="76" t="s">
        <v>13</v>
      </c>
      <c r="J14" s="52" t="s">
        <v>14</v>
      </c>
      <c r="K14" s="77" t="s">
        <v>15</v>
      </c>
      <c r="L14" s="77" t="s">
        <v>16</v>
      </c>
      <c r="M14" s="77" t="s">
        <v>81</v>
      </c>
      <c r="N14" s="77" t="s">
        <v>82</v>
      </c>
      <c r="O14" s="77" t="s">
        <v>83</v>
      </c>
      <c r="P14" s="77" t="s">
        <v>84</v>
      </c>
      <c r="Q14" s="77" t="s">
        <v>85</v>
      </c>
      <c r="R14" s="73"/>
      <c r="S14" s="71"/>
      <c r="T14" s="53"/>
      <c r="V14" s="92" t="s">
        <v>36</v>
      </c>
      <c r="W14" s="92" t="s">
        <v>4</v>
      </c>
      <c r="X14" s="92" t="s">
        <v>5</v>
      </c>
      <c r="Y14" s="92" t="s">
        <v>27</v>
      </c>
      <c r="AC14" s="68"/>
      <c r="AD14" s="56"/>
      <c r="AE14" s="73"/>
      <c r="AF14" s="70"/>
      <c r="AG14" s="76" t="s">
        <v>12</v>
      </c>
      <c r="AH14" s="76" t="s">
        <v>13</v>
      </c>
      <c r="AI14" s="52" t="s">
        <v>14</v>
      </c>
      <c r="AJ14" s="77" t="s">
        <v>15</v>
      </c>
      <c r="AK14" s="77" t="s">
        <v>16</v>
      </c>
      <c r="AL14" s="77" t="s">
        <v>81</v>
      </c>
      <c r="AM14" s="77" t="s">
        <v>82</v>
      </c>
      <c r="AN14" s="77" t="s">
        <v>83</v>
      </c>
      <c r="AO14" s="77" t="s">
        <v>84</v>
      </c>
      <c r="AP14" s="77" t="s">
        <v>85</v>
      </c>
      <c r="AQ14" s="73"/>
      <c r="AR14" s="71"/>
      <c r="AV14" s="38">
        <f>AV10</f>
        <v>45628</v>
      </c>
      <c r="AW14" s="32"/>
      <c r="AX14" s="32"/>
      <c r="AY14" s="39">
        <f>Y42</f>
        <v>28.682071899899881</v>
      </c>
      <c r="AZ14" s="43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5"/>
      <c r="BM14" s="15"/>
      <c r="BO14" s="30"/>
      <c r="BP14" s="31"/>
      <c r="BQ14" s="168"/>
      <c r="BR14" s="169"/>
      <c r="BS14" s="169"/>
      <c r="BT14" s="169"/>
      <c r="BU14" s="169"/>
      <c r="BV14" s="169"/>
      <c r="BW14" s="169"/>
      <c r="BX14" s="169"/>
      <c r="BY14" s="169"/>
      <c r="BZ14" s="169"/>
      <c r="CA14" s="172"/>
      <c r="CB14" s="173"/>
      <c r="CC14" s="175"/>
    </row>
    <row r="15" spans="1:94" x14ac:dyDescent="0.25">
      <c r="A15" s="15">
        <v>8</v>
      </c>
      <c r="B15" s="139" t="s">
        <v>141</v>
      </c>
      <c r="D15" s="60">
        <v>1</v>
      </c>
      <c r="E15" s="147" t="s">
        <v>132</v>
      </c>
      <c r="F15" s="124"/>
      <c r="G15" s="124"/>
      <c r="H15" s="145">
        <v>26.9</v>
      </c>
      <c r="I15" s="145">
        <v>25.8</v>
      </c>
      <c r="J15" s="145">
        <v>29.7</v>
      </c>
      <c r="K15" s="145">
        <v>29</v>
      </c>
      <c r="L15" s="145">
        <v>25.5</v>
      </c>
      <c r="M15" s="145"/>
      <c r="N15" s="145"/>
      <c r="O15" s="145"/>
      <c r="P15" s="145"/>
      <c r="Q15" s="145"/>
      <c r="R15" s="58">
        <f t="shared" ref="R15:R44" si="0">IF(H15=0,"",MAX(H15:Q15)-MIN(H15:Q15))</f>
        <v>4.1999999999999993</v>
      </c>
      <c r="S15" s="58">
        <f t="shared" ref="S15:S44" si="1">IF(H15&lt;=0,"",(R15/AVERAGE(H15:Q15))*100)</f>
        <v>15.339663988312632</v>
      </c>
      <c r="T15" s="19"/>
      <c r="V15" s="93">
        <v>2</v>
      </c>
      <c r="W15" s="95">
        <v>1.1279999999999999</v>
      </c>
      <c r="X15" s="95">
        <v>2.8330000000000002</v>
      </c>
      <c r="Y15" s="95">
        <v>3.6859999999999999</v>
      </c>
      <c r="AC15" s="153">
        <f>D15</f>
        <v>1</v>
      </c>
      <c r="AD15" s="147" t="s">
        <v>132</v>
      </c>
      <c r="AE15" s="148"/>
      <c r="AF15" s="149">
        <v>45292</v>
      </c>
      <c r="AG15" s="150">
        <v>27.6</v>
      </c>
      <c r="AH15" s="150">
        <v>30.7</v>
      </c>
      <c r="AI15" s="150">
        <v>29.8</v>
      </c>
      <c r="AJ15" s="150">
        <v>29</v>
      </c>
      <c r="AK15" s="150">
        <v>29.7</v>
      </c>
      <c r="AL15" s="150"/>
      <c r="AM15" s="150"/>
      <c r="AN15" s="150"/>
      <c r="AO15" s="150"/>
      <c r="AP15" s="150"/>
      <c r="AQ15" s="82">
        <f>MAX(AG15:AP15)-MIN(AG15:AP15)</f>
        <v>3.0999999999999979</v>
      </c>
      <c r="AR15" s="82">
        <f t="shared" ref="AR15:AR36" si="2">IF(AG15="","",(AQ15/AVERAGE(AG15:AP15))*100)</f>
        <v>10.558583106267024</v>
      </c>
      <c r="AU15" s="15">
        <f>D15</f>
        <v>1</v>
      </c>
      <c r="AV15" s="46">
        <f>IF(AF15="",MAX(AF$15:AF$174),AF15)</f>
        <v>45292</v>
      </c>
      <c r="AW15" s="85"/>
      <c r="AX15" s="85"/>
      <c r="AY15" s="86"/>
      <c r="AZ15" s="129">
        <f>IF(AD15=$B$8,AR15,"")</f>
        <v>10.558583106267024</v>
      </c>
      <c r="BA15" s="129" t="str">
        <f>IF(AD15=$B$9,AR15,"")</f>
        <v/>
      </c>
      <c r="BB15" s="129" t="str">
        <f>IF(AD15=$B$10,AR15,"")</f>
        <v/>
      </c>
      <c r="BC15" s="129" t="str">
        <f>IF(AD15=$B$11,AR15,"")</f>
        <v/>
      </c>
      <c r="BD15" s="129" t="str">
        <f>IF(AD15=$B$12,AR15,"")</f>
        <v/>
      </c>
      <c r="BE15" s="129" t="str">
        <f>IF(AD15=$B$13,AR15,"")</f>
        <v/>
      </c>
      <c r="BF15" s="129" t="str">
        <f>IF(AD15=$B$14,AR15,"")</f>
        <v/>
      </c>
      <c r="BG15" s="129" t="str">
        <f>IF(AD15=$B$15,AR15,"")</f>
        <v/>
      </c>
      <c r="BH15" s="129" t="str">
        <f>IF(AD15=$B$16,AR15,"")</f>
        <v/>
      </c>
      <c r="BI15" s="129" t="str">
        <f>IF(AD15=$B$17,AR15,"")</f>
        <v/>
      </c>
      <c r="BJ15" s="129" t="str">
        <f>IF(AD15=$B$18,AR15,"")</f>
        <v/>
      </c>
      <c r="BK15" s="129" t="str">
        <f>IF(AD15=$B$19,AR15,"")</f>
        <v/>
      </c>
      <c r="BL15" s="58">
        <f>AR15</f>
        <v>10.558583106267024</v>
      </c>
      <c r="BM15" s="17"/>
      <c r="BO15" t="str">
        <f>A2</f>
        <v>Deney standardı</v>
      </c>
      <c r="BQ15" t="str">
        <f>B2</f>
        <v>TS EN ISO ???</v>
      </c>
      <c r="CB15" s="105" t="s">
        <v>107</v>
      </c>
      <c r="CC15" s="104">
        <f>B1</f>
        <v>2024</v>
      </c>
    </row>
    <row r="16" spans="1:94" x14ac:dyDescent="0.25">
      <c r="A16" s="15">
        <v>9</v>
      </c>
      <c r="B16" s="139" t="s">
        <v>142</v>
      </c>
      <c r="D16" s="57">
        <v>2</v>
      </c>
      <c r="E16" s="147" t="s">
        <v>132</v>
      </c>
      <c r="F16" s="126"/>
      <c r="G16" s="126"/>
      <c r="H16" s="146">
        <v>24.2</v>
      </c>
      <c r="I16" s="146">
        <v>27.7</v>
      </c>
      <c r="J16" s="146">
        <v>26.1</v>
      </c>
      <c r="K16" s="146">
        <v>24.4</v>
      </c>
      <c r="L16" s="146">
        <v>29.7</v>
      </c>
      <c r="M16" s="146"/>
      <c r="N16" s="146"/>
      <c r="O16" s="146"/>
      <c r="P16" s="146"/>
      <c r="Q16" s="146"/>
      <c r="R16" s="58">
        <f t="shared" si="0"/>
        <v>5.5</v>
      </c>
      <c r="S16" s="58">
        <f t="shared" si="1"/>
        <v>20.817562452687362</v>
      </c>
      <c r="T16" s="19"/>
      <c r="V16" s="93">
        <v>3</v>
      </c>
      <c r="W16" s="95">
        <v>1.6930000000000001</v>
      </c>
      <c r="X16" s="95">
        <v>3.47</v>
      </c>
      <c r="Y16" s="95">
        <v>4.3579999999999997</v>
      </c>
      <c r="AC16" s="153">
        <f t="shared" ref="AC16:AC79" si="3">D16</f>
        <v>2</v>
      </c>
      <c r="AD16" s="147" t="s">
        <v>134</v>
      </c>
      <c r="AE16" s="148"/>
      <c r="AF16" s="149">
        <f>AF15+12</f>
        <v>45304</v>
      </c>
      <c r="AG16" s="150">
        <v>18.899999999999999</v>
      </c>
      <c r="AH16" s="150">
        <v>23.8</v>
      </c>
      <c r="AI16" s="150">
        <v>18.600000000000001</v>
      </c>
      <c r="AJ16" s="150">
        <v>18.399999999999999</v>
      </c>
      <c r="AK16" s="150">
        <v>21.9</v>
      </c>
      <c r="AL16" s="150"/>
      <c r="AM16" s="150"/>
      <c r="AN16" s="150"/>
      <c r="AO16" s="150"/>
      <c r="AP16" s="150"/>
      <c r="AQ16" s="82">
        <f t="shared" ref="AQ16:AQ79" si="4">MAX(AG16:AP16)-MIN(AG16:AP16)</f>
        <v>5.4000000000000021</v>
      </c>
      <c r="AR16" s="82">
        <f t="shared" si="2"/>
        <v>26.574803149606307</v>
      </c>
      <c r="AU16" s="15">
        <f t="shared" ref="AU16:AU79" si="5">D16</f>
        <v>2</v>
      </c>
      <c r="AV16" s="47">
        <f t="shared" ref="AV16:AV80" si="6">IF(AF16="",MAX(AF$15:AF$174),AF16)</f>
        <v>45304</v>
      </c>
      <c r="AW16" s="87"/>
      <c r="AX16" s="87"/>
      <c r="AY16" s="88"/>
      <c r="AZ16" s="129" t="str">
        <f t="shared" ref="AZ16:AZ18" si="7">IF(AD16=$B$8,AR16,"")</f>
        <v/>
      </c>
      <c r="BA16" s="129" t="str">
        <f t="shared" ref="BA16:BA18" si="8">IF(AD16=$B$9,AR16,"")</f>
        <v/>
      </c>
      <c r="BB16" s="129">
        <f t="shared" ref="BB16:BB79" si="9">IF(AD16=$B$10,AR16,"")</f>
        <v>26.574803149606307</v>
      </c>
      <c r="BC16" s="129" t="str">
        <f t="shared" ref="BC16:BC18" si="10">IF(AD16=$B$11,AR16,"")</f>
        <v/>
      </c>
      <c r="BD16" s="129" t="str">
        <f t="shared" ref="BD16:BD18" si="11">IF(AD16=$B$12,AR16,"")</f>
        <v/>
      </c>
      <c r="BE16" s="129" t="str">
        <f t="shared" ref="BE16:BE18" si="12">IF(AD16=$B$13,AR16,"")</f>
        <v/>
      </c>
      <c r="BF16" s="129" t="str">
        <f t="shared" ref="BF16:BF18" si="13">IF(AD16=$B$14,AR16,"")</f>
        <v/>
      </c>
      <c r="BG16" s="129" t="str">
        <f t="shared" ref="BG16:BG18" si="14">IF(AD16=$B$15,AR16,"")</f>
        <v/>
      </c>
      <c r="BH16" s="129" t="str">
        <f t="shared" ref="BH16:BH18" si="15">IF(AD16=$B$16,AR16,"")</f>
        <v/>
      </c>
      <c r="BI16" s="129" t="str">
        <f t="shared" ref="BI16:BI18" si="16">IF(AD16=$B$17,AR16,"")</f>
        <v/>
      </c>
      <c r="BJ16" s="129" t="str">
        <f t="shared" ref="BJ16:BJ18" si="17">IF(AD16=$B$18,AR16,"")</f>
        <v/>
      </c>
      <c r="BK16" s="129" t="str">
        <f t="shared" ref="BK16:BK18" si="18">IF(AD16=$B$19,AR16,"")</f>
        <v/>
      </c>
      <c r="BL16" s="58">
        <f t="shared" ref="BL16:BL79" si="19">AR16</f>
        <v>26.574803149606307</v>
      </c>
      <c r="BM16" s="16"/>
      <c r="BO16" t="str">
        <f>A3</f>
        <v>Deney ismi</v>
      </c>
      <c r="BQ16" t="str">
        <f>B3</f>
        <v>Deneme</v>
      </c>
      <c r="BY16" t="s">
        <v>146</v>
      </c>
      <c r="CC16" s="104">
        <f>AG176</f>
        <v>63</v>
      </c>
    </row>
    <row r="17" spans="1:81" x14ac:dyDescent="0.25">
      <c r="A17" s="15">
        <v>10</v>
      </c>
      <c r="B17" s="139" t="s">
        <v>143</v>
      </c>
      <c r="D17" s="57">
        <v>3</v>
      </c>
      <c r="E17" s="147" t="s">
        <v>132</v>
      </c>
      <c r="F17" s="126"/>
      <c r="G17" s="126"/>
      <c r="H17" s="146">
        <v>24.8</v>
      </c>
      <c r="I17" s="146">
        <v>27.8</v>
      </c>
      <c r="J17" s="146">
        <v>25.3</v>
      </c>
      <c r="K17" s="146">
        <v>27.7</v>
      </c>
      <c r="L17" s="146">
        <v>28.5</v>
      </c>
      <c r="M17" s="146"/>
      <c r="N17" s="146"/>
      <c r="O17" s="146"/>
      <c r="P17" s="146"/>
      <c r="Q17" s="146"/>
      <c r="R17" s="58">
        <f t="shared" si="0"/>
        <v>3.6999999999999993</v>
      </c>
      <c r="S17" s="58">
        <f t="shared" si="1"/>
        <v>13.795674869500369</v>
      </c>
      <c r="T17" s="19"/>
      <c r="V17" s="93">
        <v>4</v>
      </c>
      <c r="W17" s="95">
        <v>2.0590000000000002</v>
      </c>
      <c r="X17" s="95">
        <v>3.8180000000000001</v>
      </c>
      <c r="Y17" s="95">
        <v>4.6980000000000004</v>
      </c>
      <c r="AC17" s="153">
        <f t="shared" si="3"/>
        <v>3</v>
      </c>
      <c r="AD17" s="147" t="s">
        <v>134</v>
      </c>
      <c r="AE17" s="148"/>
      <c r="AF17" s="149">
        <f>AF16+6</f>
        <v>45310</v>
      </c>
      <c r="AG17" s="150">
        <v>27.1</v>
      </c>
      <c r="AH17" s="150">
        <v>27.3</v>
      </c>
      <c r="AI17" s="150">
        <v>25</v>
      </c>
      <c r="AJ17" s="150">
        <v>26.7</v>
      </c>
      <c r="AK17" s="150">
        <v>27.8</v>
      </c>
      <c r="AL17" s="150"/>
      <c r="AM17" s="150"/>
      <c r="AN17" s="150"/>
      <c r="AO17" s="150"/>
      <c r="AP17" s="150"/>
      <c r="AQ17" s="82">
        <f t="shared" si="4"/>
        <v>2.8000000000000007</v>
      </c>
      <c r="AR17" s="82">
        <f t="shared" si="2"/>
        <v>10.45556385362211</v>
      </c>
      <c r="AU17" s="15">
        <f t="shared" si="5"/>
        <v>3</v>
      </c>
      <c r="AV17" s="47">
        <f t="shared" si="6"/>
        <v>45310</v>
      </c>
      <c r="AW17" s="87"/>
      <c r="AX17" s="87"/>
      <c r="AY17" s="88"/>
      <c r="AZ17" s="129" t="str">
        <f t="shared" si="7"/>
        <v/>
      </c>
      <c r="BA17" s="129" t="str">
        <f t="shared" si="8"/>
        <v/>
      </c>
      <c r="BB17" s="129">
        <f t="shared" si="9"/>
        <v>10.45556385362211</v>
      </c>
      <c r="BC17" s="129" t="str">
        <f t="shared" si="10"/>
        <v/>
      </c>
      <c r="BD17" s="129" t="str">
        <f t="shared" si="11"/>
        <v/>
      </c>
      <c r="BE17" s="129" t="str">
        <f t="shared" si="12"/>
        <v/>
      </c>
      <c r="BF17" s="129" t="str">
        <f t="shared" si="13"/>
        <v/>
      </c>
      <c r="BG17" s="129" t="str">
        <f t="shared" si="14"/>
        <v/>
      </c>
      <c r="BH17" s="129" t="str">
        <f t="shared" si="15"/>
        <v/>
      </c>
      <c r="BI17" s="129" t="str">
        <f t="shared" si="16"/>
        <v/>
      </c>
      <c r="BJ17" s="129" t="str">
        <f t="shared" si="17"/>
        <v/>
      </c>
      <c r="BK17" s="129" t="str">
        <f t="shared" si="18"/>
        <v/>
      </c>
      <c r="BL17" s="58">
        <f t="shared" si="19"/>
        <v>10.45556385362211</v>
      </c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</row>
    <row r="18" spans="1:81" x14ac:dyDescent="0.25">
      <c r="A18" s="15">
        <v>11</v>
      </c>
      <c r="B18" s="139" t="s">
        <v>144</v>
      </c>
      <c r="D18" s="57">
        <v>4</v>
      </c>
      <c r="E18" s="147" t="s">
        <v>132</v>
      </c>
      <c r="F18" s="126"/>
      <c r="G18" s="126"/>
      <c r="H18" s="146">
        <v>29</v>
      </c>
      <c r="I18" s="146">
        <v>29.5</v>
      </c>
      <c r="J18" s="146">
        <v>30.9</v>
      </c>
      <c r="K18" s="146">
        <v>27.2</v>
      </c>
      <c r="L18" s="146">
        <v>29.1</v>
      </c>
      <c r="M18" s="146"/>
      <c r="N18" s="146"/>
      <c r="O18" s="146"/>
      <c r="P18" s="146"/>
      <c r="Q18" s="146"/>
      <c r="R18" s="58">
        <f t="shared" si="0"/>
        <v>3.6999999999999993</v>
      </c>
      <c r="S18" s="58">
        <f t="shared" si="1"/>
        <v>12.697323266986954</v>
      </c>
      <c r="T18" s="19"/>
      <c r="V18" s="93">
        <v>5</v>
      </c>
      <c r="W18" s="95">
        <v>2.3260000000000001</v>
      </c>
      <c r="X18" s="95">
        <v>4.0540000000000003</v>
      </c>
      <c r="Y18" s="95">
        <v>4.9180000000000001</v>
      </c>
      <c r="AC18" s="153">
        <f t="shared" si="3"/>
        <v>4</v>
      </c>
      <c r="AD18" s="147" t="s">
        <v>135</v>
      </c>
      <c r="AE18" s="148"/>
      <c r="AF18" s="149">
        <f t="shared" ref="AF18:AF77" si="20">AF17+6</f>
        <v>45316</v>
      </c>
      <c r="AG18" s="150">
        <v>25.7</v>
      </c>
      <c r="AH18" s="150">
        <v>33.9</v>
      </c>
      <c r="AI18" s="150">
        <v>32.6</v>
      </c>
      <c r="AJ18" s="150">
        <v>27</v>
      </c>
      <c r="AK18" s="150">
        <v>24.4</v>
      </c>
      <c r="AL18" s="150"/>
      <c r="AM18" s="150"/>
      <c r="AN18" s="150"/>
      <c r="AO18" s="150"/>
      <c r="AP18" s="150"/>
      <c r="AQ18" s="82">
        <f t="shared" si="4"/>
        <v>9.5</v>
      </c>
      <c r="AR18" s="82">
        <f t="shared" si="2"/>
        <v>33.077994428969362</v>
      </c>
      <c r="AU18" s="15">
        <f t="shared" si="5"/>
        <v>4</v>
      </c>
      <c r="AV18" s="47">
        <f t="shared" si="6"/>
        <v>45316</v>
      </c>
      <c r="AW18" s="87"/>
      <c r="AX18" s="87"/>
      <c r="AY18" s="88"/>
      <c r="AZ18" s="129" t="str">
        <f t="shared" si="7"/>
        <v/>
      </c>
      <c r="BA18" s="129" t="str">
        <f t="shared" si="8"/>
        <v/>
      </c>
      <c r="BB18" s="129" t="str">
        <f t="shared" si="9"/>
        <v/>
      </c>
      <c r="BC18" s="129">
        <f t="shared" si="10"/>
        <v>33.077994428969362</v>
      </c>
      <c r="BD18" s="129" t="str">
        <f t="shared" si="11"/>
        <v/>
      </c>
      <c r="BE18" s="129" t="str">
        <f t="shared" si="12"/>
        <v/>
      </c>
      <c r="BF18" s="129" t="str">
        <f t="shared" si="13"/>
        <v/>
      </c>
      <c r="BG18" s="129" t="str">
        <f t="shared" si="14"/>
        <v/>
      </c>
      <c r="BH18" s="129" t="str">
        <f t="shared" si="15"/>
        <v/>
      </c>
      <c r="BI18" s="129" t="str">
        <f t="shared" si="16"/>
        <v/>
      </c>
      <c r="BJ18" s="129" t="str">
        <f t="shared" si="17"/>
        <v/>
      </c>
      <c r="BK18" s="129" t="str">
        <f t="shared" si="18"/>
        <v/>
      </c>
      <c r="BL18" s="58">
        <f t="shared" si="19"/>
        <v>33.077994428969362</v>
      </c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</row>
    <row r="19" spans="1:81" x14ac:dyDescent="0.25">
      <c r="A19" s="15">
        <v>12</v>
      </c>
      <c r="B19" s="139" t="s">
        <v>145</v>
      </c>
      <c r="D19" s="57">
        <v>5</v>
      </c>
      <c r="E19" s="147" t="s">
        <v>132</v>
      </c>
      <c r="F19" s="126"/>
      <c r="G19" s="126"/>
      <c r="H19" s="146">
        <v>26</v>
      </c>
      <c r="I19" s="146">
        <v>26.8</v>
      </c>
      <c r="J19" s="146">
        <v>26.5</v>
      </c>
      <c r="K19" s="146">
        <v>27.1</v>
      </c>
      <c r="L19" s="146">
        <v>26.6</v>
      </c>
      <c r="M19" s="146"/>
      <c r="N19" s="146"/>
      <c r="O19" s="146"/>
      <c r="P19" s="146"/>
      <c r="Q19" s="146"/>
      <c r="R19" s="58">
        <f t="shared" si="0"/>
        <v>1.1000000000000014</v>
      </c>
      <c r="S19" s="58">
        <f t="shared" si="1"/>
        <v>4.1353383458646666</v>
      </c>
      <c r="T19" s="19"/>
      <c r="V19" s="93">
        <v>6</v>
      </c>
      <c r="W19" s="95">
        <v>2.5339999999999998</v>
      </c>
      <c r="X19" s="95">
        <v>4.2300000000000004</v>
      </c>
      <c r="Y19" s="95">
        <v>5.0780000000000003</v>
      </c>
      <c r="AC19" s="153">
        <f t="shared" si="3"/>
        <v>5</v>
      </c>
      <c r="AD19" s="147" t="s">
        <v>133</v>
      </c>
      <c r="AE19" s="148"/>
      <c r="AF19" s="149">
        <f t="shared" si="20"/>
        <v>45322</v>
      </c>
      <c r="AG19" s="150">
        <v>26.8</v>
      </c>
      <c r="AH19" s="150">
        <v>26.4</v>
      </c>
      <c r="AI19" s="150">
        <v>25.6</v>
      </c>
      <c r="AJ19" s="150">
        <v>25.1</v>
      </c>
      <c r="AK19" s="150">
        <v>27.6</v>
      </c>
      <c r="AL19" s="150"/>
      <c r="AM19" s="150"/>
      <c r="AN19" s="150"/>
      <c r="AO19" s="150"/>
      <c r="AP19" s="150"/>
      <c r="AQ19" s="82">
        <f t="shared" si="4"/>
        <v>2.5</v>
      </c>
      <c r="AR19" s="82">
        <f t="shared" si="2"/>
        <v>9.5057034220532319</v>
      </c>
      <c r="AU19" s="15">
        <f t="shared" si="5"/>
        <v>5</v>
      </c>
      <c r="AV19" s="47">
        <f t="shared" si="6"/>
        <v>45322</v>
      </c>
      <c r="AW19" s="87"/>
      <c r="AX19" s="87"/>
      <c r="AY19" s="88"/>
      <c r="AZ19" s="129" t="str">
        <f t="shared" ref="AZ19:AZ82" si="21">IF(AD19=$B$8,AR19,"")</f>
        <v/>
      </c>
      <c r="BA19" s="129">
        <f t="shared" ref="BA19:BA82" si="22">IF(AD19=$B$9,AR19,"")</f>
        <v>9.5057034220532319</v>
      </c>
      <c r="BB19" s="129" t="str">
        <f t="shared" si="9"/>
        <v/>
      </c>
      <c r="BC19" s="129" t="str">
        <f t="shared" ref="BC19:BC82" si="23">IF(AD19=$B$11,AR19,"")</f>
        <v/>
      </c>
      <c r="BD19" s="129" t="str">
        <f t="shared" ref="BD19:BD82" si="24">IF(AD19=$B$12,AR19,"")</f>
        <v/>
      </c>
      <c r="BE19" s="129" t="str">
        <f t="shared" ref="BE19:BE82" si="25">IF(AD19=$B$13,AR19,"")</f>
        <v/>
      </c>
      <c r="BF19" s="129" t="str">
        <f t="shared" ref="BF19:BF82" si="26">IF(AD19=$B$14,AR19,"")</f>
        <v/>
      </c>
      <c r="BG19" s="129" t="str">
        <f t="shared" ref="BG19:BG82" si="27">IF(AD19=$B$15,AR19,"")</f>
        <v/>
      </c>
      <c r="BH19" s="129" t="str">
        <f t="shared" ref="BH19:BH82" si="28">IF(AD19=$B$16,AR19,"")</f>
        <v/>
      </c>
      <c r="BI19" s="129" t="str">
        <f t="shared" ref="BI19:BI82" si="29">IF(AD19=$B$17,AR19,"")</f>
        <v/>
      </c>
      <c r="BJ19" s="129" t="str">
        <f t="shared" ref="BJ19:BJ82" si="30">IF(AD19=$B$18,AR19,"")</f>
        <v/>
      </c>
      <c r="BK19" s="129" t="str">
        <f t="shared" ref="BK19:BK82" si="31">IF(AD19=$B$19,AR19,"")</f>
        <v/>
      </c>
      <c r="BL19" s="58">
        <f t="shared" si="19"/>
        <v>9.5057034220532319</v>
      </c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</row>
    <row r="20" spans="1:81" x14ac:dyDescent="0.25">
      <c r="A20" s="15"/>
      <c r="D20" s="57">
        <v>6</v>
      </c>
      <c r="E20" s="147" t="s">
        <v>132</v>
      </c>
      <c r="F20" s="126"/>
      <c r="G20" s="126"/>
      <c r="H20" s="146">
        <v>20</v>
      </c>
      <c r="I20" s="146">
        <v>20</v>
      </c>
      <c r="J20" s="146">
        <v>20.7</v>
      </c>
      <c r="K20" s="146">
        <v>19.899999999999999</v>
      </c>
      <c r="L20" s="146">
        <v>19.7</v>
      </c>
      <c r="M20" s="146"/>
      <c r="N20" s="146"/>
      <c r="O20" s="146"/>
      <c r="P20" s="146"/>
      <c r="Q20" s="146"/>
      <c r="R20" s="58">
        <f t="shared" si="0"/>
        <v>1</v>
      </c>
      <c r="S20" s="58">
        <f t="shared" si="1"/>
        <v>4.9850448654037889</v>
      </c>
      <c r="T20" s="19"/>
      <c r="V20" s="93">
        <v>7</v>
      </c>
      <c r="W20" s="95">
        <v>2.7040000000000002</v>
      </c>
      <c r="X20" s="95">
        <v>4.37</v>
      </c>
      <c r="Y20" s="95">
        <v>5.2030000000000003</v>
      </c>
      <c r="AC20" s="153">
        <f t="shared" si="3"/>
        <v>6</v>
      </c>
      <c r="AD20" s="147" t="s">
        <v>133</v>
      </c>
      <c r="AE20" s="148"/>
      <c r="AF20" s="149">
        <f t="shared" si="20"/>
        <v>45328</v>
      </c>
      <c r="AG20" s="150">
        <v>27</v>
      </c>
      <c r="AH20" s="150">
        <v>25.6</v>
      </c>
      <c r="AI20" s="150">
        <v>28.4</v>
      </c>
      <c r="AJ20" s="150">
        <v>29.1</v>
      </c>
      <c r="AK20" s="150">
        <v>26.6</v>
      </c>
      <c r="AL20" s="150"/>
      <c r="AM20" s="150"/>
      <c r="AN20" s="150"/>
      <c r="AO20" s="150"/>
      <c r="AP20" s="150"/>
      <c r="AQ20" s="82">
        <f t="shared" si="4"/>
        <v>3.5</v>
      </c>
      <c r="AR20" s="82">
        <f t="shared" si="2"/>
        <v>12.801755669348941</v>
      </c>
      <c r="AU20" s="15">
        <f t="shared" si="5"/>
        <v>6</v>
      </c>
      <c r="AV20" s="47">
        <f t="shared" si="6"/>
        <v>45328</v>
      </c>
      <c r="AW20" s="87"/>
      <c r="AX20" s="87"/>
      <c r="AY20" s="88"/>
      <c r="AZ20" s="129" t="str">
        <f t="shared" si="21"/>
        <v/>
      </c>
      <c r="BA20" s="129">
        <f t="shared" si="22"/>
        <v>12.801755669348941</v>
      </c>
      <c r="BB20" s="129" t="str">
        <f t="shared" si="9"/>
        <v/>
      </c>
      <c r="BC20" s="129" t="str">
        <f t="shared" si="23"/>
        <v/>
      </c>
      <c r="BD20" s="129" t="str">
        <f t="shared" si="24"/>
        <v/>
      </c>
      <c r="BE20" s="129" t="str">
        <f t="shared" si="25"/>
        <v/>
      </c>
      <c r="BF20" s="129" t="str">
        <f t="shared" si="26"/>
        <v/>
      </c>
      <c r="BG20" s="129" t="str">
        <f t="shared" si="27"/>
        <v/>
      </c>
      <c r="BH20" s="129" t="str">
        <f t="shared" si="28"/>
        <v/>
      </c>
      <c r="BI20" s="129" t="str">
        <f t="shared" si="29"/>
        <v/>
      </c>
      <c r="BJ20" s="129" t="str">
        <f t="shared" si="30"/>
        <v/>
      </c>
      <c r="BK20" s="129" t="str">
        <f t="shared" si="31"/>
        <v/>
      </c>
      <c r="BL20" s="58">
        <f t="shared" si="19"/>
        <v>12.801755669348941</v>
      </c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</row>
    <row r="21" spans="1:81" x14ac:dyDescent="0.25">
      <c r="A21" s="15"/>
      <c r="D21" s="57">
        <v>7</v>
      </c>
      <c r="E21" s="147" t="s">
        <v>132</v>
      </c>
      <c r="F21" s="126"/>
      <c r="G21" s="126"/>
      <c r="H21" s="146">
        <v>20.9</v>
      </c>
      <c r="I21" s="146">
        <v>20.399999999999999</v>
      </c>
      <c r="J21" s="146">
        <v>22.9</v>
      </c>
      <c r="K21" s="146">
        <v>20.8</v>
      </c>
      <c r="L21" s="146">
        <v>20.7</v>
      </c>
      <c r="M21" s="146"/>
      <c r="N21" s="146"/>
      <c r="O21" s="146"/>
      <c r="P21" s="146"/>
      <c r="Q21" s="146"/>
      <c r="R21" s="58">
        <f t="shared" si="0"/>
        <v>2.5</v>
      </c>
      <c r="S21" s="58">
        <f t="shared" si="1"/>
        <v>11.825922421948913</v>
      </c>
      <c r="T21" s="19"/>
      <c r="V21" s="93">
        <v>8</v>
      </c>
      <c r="W21" s="95">
        <v>2.847</v>
      </c>
      <c r="X21" s="95">
        <v>4.4870000000000001</v>
      </c>
      <c r="Y21" s="95">
        <v>5.3070000000000004</v>
      </c>
      <c r="AC21" s="153">
        <f t="shared" si="3"/>
        <v>7</v>
      </c>
      <c r="AD21" s="147" t="s">
        <v>133</v>
      </c>
      <c r="AE21" s="148"/>
      <c r="AF21" s="149">
        <f t="shared" si="20"/>
        <v>45334</v>
      </c>
      <c r="AG21" s="150">
        <v>26.7</v>
      </c>
      <c r="AH21" s="150">
        <v>25.5</v>
      </c>
      <c r="AI21" s="150">
        <v>25</v>
      </c>
      <c r="AJ21" s="150">
        <v>29.2</v>
      </c>
      <c r="AK21" s="150">
        <v>28.1</v>
      </c>
      <c r="AL21" s="150"/>
      <c r="AM21" s="150"/>
      <c r="AN21" s="150"/>
      <c r="AO21" s="150"/>
      <c r="AP21" s="150"/>
      <c r="AQ21" s="82">
        <f t="shared" si="4"/>
        <v>4.1999999999999993</v>
      </c>
      <c r="AR21" s="82">
        <f t="shared" si="2"/>
        <v>15.613382899628251</v>
      </c>
      <c r="AU21" s="15">
        <f t="shared" si="5"/>
        <v>7</v>
      </c>
      <c r="AV21" s="47">
        <f t="shared" si="6"/>
        <v>45334</v>
      </c>
      <c r="AW21" s="87"/>
      <c r="AX21" s="87"/>
      <c r="AY21" s="88"/>
      <c r="AZ21" s="129" t="str">
        <f t="shared" si="21"/>
        <v/>
      </c>
      <c r="BA21" s="129">
        <f t="shared" si="22"/>
        <v>15.613382899628251</v>
      </c>
      <c r="BB21" s="129" t="str">
        <f t="shared" si="9"/>
        <v/>
      </c>
      <c r="BC21" s="129" t="str">
        <f t="shared" si="23"/>
        <v/>
      </c>
      <c r="BD21" s="129" t="str">
        <f t="shared" si="24"/>
        <v/>
      </c>
      <c r="BE21" s="129" t="str">
        <f t="shared" si="25"/>
        <v/>
      </c>
      <c r="BF21" s="129" t="str">
        <f t="shared" si="26"/>
        <v/>
      </c>
      <c r="BG21" s="129" t="str">
        <f t="shared" si="27"/>
        <v/>
      </c>
      <c r="BH21" s="129" t="str">
        <f t="shared" si="28"/>
        <v/>
      </c>
      <c r="BI21" s="129" t="str">
        <f t="shared" si="29"/>
        <v/>
      </c>
      <c r="BJ21" s="129" t="str">
        <f t="shared" si="30"/>
        <v/>
      </c>
      <c r="BK21" s="129" t="str">
        <f t="shared" si="31"/>
        <v/>
      </c>
      <c r="BL21" s="58">
        <f t="shared" si="19"/>
        <v>15.613382899628251</v>
      </c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</row>
    <row r="22" spans="1:81" x14ac:dyDescent="0.25">
      <c r="D22" s="57">
        <v>8</v>
      </c>
      <c r="E22" s="139" t="s">
        <v>133</v>
      </c>
      <c r="F22" s="126"/>
      <c r="G22" s="126"/>
      <c r="H22" s="146">
        <v>20.8</v>
      </c>
      <c r="I22" s="146">
        <v>21.7</v>
      </c>
      <c r="J22" s="146">
        <v>22.5</v>
      </c>
      <c r="K22" s="146">
        <v>20.9</v>
      </c>
      <c r="L22" s="146">
        <v>21.1</v>
      </c>
      <c r="M22" s="146"/>
      <c r="N22" s="146"/>
      <c r="O22" s="146"/>
      <c r="P22" s="146"/>
      <c r="Q22" s="146"/>
      <c r="R22" s="58">
        <f t="shared" si="0"/>
        <v>1.6999999999999993</v>
      </c>
      <c r="S22" s="58">
        <f t="shared" si="1"/>
        <v>7.9439252336448565</v>
      </c>
      <c r="T22" s="19"/>
      <c r="V22" s="93">
        <v>9</v>
      </c>
      <c r="W22" s="95">
        <v>2.97</v>
      </c>
      <c r="X22" s="95">
        <v>4.5860000000000003</v>
      </c>
      <c r="Y22" s="95">
        <v>5.3940000000000001</v>
      </c>
      <c r="AC22" s="153">
        <f t="shared" si="3"/>
        <v>8</v>
      </c>
      <c r="AD22" s="147" t="s">
        <v>132</v>
      </c>
      <c r="AE22" s="148"/>
      <c r="AF22" s="149">
        <f t="shared" si="20"/>
        <v>45340</v>
      </c>
      <c r="AG22" s="150">
        <v>30.3</v>
      </c>
      <c r="AH22" s="150">
        <v>31.3</v>
      </c>
      <c r="AI22" s="150">
        <v>29.5</v>
      </c>
      <c r="AJ22" s="150">
        <v>33.200000000000003</v>
      </c>
      <c r="AK22" s="150">
        <v>29.5</v>
      </c>
      <c r="AL22" s="150"/>
      <c r="AM22" s="150"/>
      <c r="AN22" s="150"/>
      <c r="AO22" s="150"/>
      <c r="AP22" s="150"/>
      <c r="AQ22" s="82">
        <f t="shared" si="4"/>
        <v>3.7000000000000028</v>
      </c>
      <c r="AR22" s="82">
        <f t="shared" si="2"/>
        <v>12.02860858257478</v>
      </c>
      <c r="AU22" s="15">
        <f t="shared" si="5"/>
        <v>8</v>
      </c>
      <c r="AV22" s="47">
        <f t="shared" si="6"/>
        <v>45340</v>
      </c>
      <c r="AW22" s="87"/>
      <c r="AX22" s="87"/>
      <c r="AY22" s="88"/>
      <c r="AZ22" s="129">
        <f t="shared" si="21"/>
        <v>12.02860858257478</v>
      </c>
      <c r="BA22" s="129" t="str">
        <f t="shared" si="22"/>
        <v/>
      </c>
      <c r="BB22" s="129" t="str">
        <f t="shared" si="9"/>
        <v/>
      </c>
      <c r="BC22" s="129" t="str">
        <f t="shared" si="23"/>
        <v/>
      </c>
      <c r="BD22" s="129" t="str">
        <f t="shared" si="24"/>
        <v/>
      </c>
      <c r="BE22" s="129" t="str">
        <f t="shared" si="25"/>
        <v/>
      </c>
      <c r="BF22" s="129" t="str">
        <f t="shared" si="26"/>
        <v/>
      </c>
      <c r="BG22" s="129" t="str">
        <f t="shared" si="27"/>
        <v/>
      </c>
      <c r="BH22" s="129" t="str">
        <f t="shared" si="28"/>
        <v/>
      </c>
      <c r="BI22" s="129" t="str">
        <f t="shared" si="29"/>
        <v/>
      </c>
      <c r="BJ22" s="129" t="str">
        <f t="shared" si="30"/>
        <v/>
      </c>
      <c r="BK22" s="129" t="str">
        <f t="shared" si="31"/>
        <v/>
      </c>
      <c r="BL22" s="58">
        <f t="shared" si="19"/>
        <v>12.02860858257478</v>
      </c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</row>
    <row r="23" spans="1:81" x14ac:dyDescent="0.25">
      <c r="D23" s="57">
        <v>9</v>
      </c>
      <c r="E23" s="139" t="s">
        <v>133</v>
      </c>
      <c r="F23" s="126"/>
      <c r="G23" s="126"/>
      <c r="H23" s="146">
        <v>25.4</v>
      </c>
      <c r="I23" s="146">
        <v>25.7</v>
      </c>
      <c r="J23" s="146">
        <v>24.6</v>
      </c>
      <c r="K23" s="146">
        <v>24.9</v>
      </c>
      <c r="L23" s="146">
        <v>24.2</v>
      </c>
      <c r="M23" s="146"/>
      <c r="N23" s="146"/>
      <c r="O23" s="146"/>
      <c r="P23" s="146"/>
      <c r="Q23" s="146"/>
      <c r="R23" s="58">
        <f t="shared" si="0"/>
        <v>1.5</v>
      </c>
      <c r="S23" s="58">
        <f t="shared" si="1"/>
        <v>6.0096153846153841</v>
      </c>
      <c r="T23" s="19"/>
      <c r="V23" s="93">
        <v>10</v>
      </c>
      <c r="W23" s="95">
        <v>3.0779999999999998</v>
      </c>
      <c r="X23" s="95">
        <v>4.6719999999999997</v>
      </c>
      <c r="Y23" s="95">
        <v>5.4690000000000003</v>
      </c>
      <c r="AC23" s="153">
        <f t="shared" si="3"/>
        <v>9</v>
      </c>
      <c r="AD23" s="147" t="s">
        <v>132</v>
      </c>
      <c r="AE23" s="148"/>
      <c r="AF23" s="149">
        <f t="shared" si="20"/>
        <v>45346</v>
      </c>
      <c r="AG23" s="150">
        <v>28.9</v>
      </c>
      <c r="AH23" s="150">
        <v>27.5</v>
      </c>
      <c r="AI23" s="150">
        <v>29.4</v>
      </c>
      <c r="AJ23" s="150">
        <v>30.2</v>
      </c>
      <c r="AK23" s="150">
        <v>31.4</v>
      </c>
      <c r="AL23" s="150"/>
      <c r="AM23" s="150"/>
      <c r="AN23" s="150"/>
      <c r="AO23" s="150"/>
      <c r="AP23" s="150"/>
      <c r="AQ23" s="82">
        <f t="shared" si="4"/>
        <v>3.8999999999999986</v>
      </c>
      <c r="AR23" s="82">
        <f t="shared" si="2"/>
        <v>13.229308005427404</v>
      </c>
      <c r="AU23" s="15">
        <f t="shared" si="5"/>
        <v>9</v>
      </c>
      <c r="AV23" s="47">
        <f t="shared" si="6"/>
        <v>45346</v>
      </c>
      <c r="AW23" s="87"/>
      <c r="AX23" s="87"/>
      <c r="AY23" s="88"/>
      <c r="AZ23" s="129">
        <f t="shared" si="21"/>
        <v>13.229308005427404</v>
      </c>
      <c r="BA23" s="129" t="str">
        <f t="shared" si="22"/>
        <v/>
      </c>
      <c r="BB23" s="129" t="str">
        <f t="shared" si="9"/>
        <v/>
      </c>
      <c r="BC23" s="129" t="str">
        <f t="shared" si="23"/>
        <v/>
      </c>
      <c r="BD23" s="129" t="str">
        <f t="shared" si="24"/>
        <v/>
      </c>
      <c r="BE23" s="129" t="str">
        <f t="shared" si="25"/>
        <v/>
      </c>
      <c r="BF23" s="129" t="str">
        <f t="shared" si="26"/>
        <v/>
      </c>
      <c r="BG23" s="129" t="str">
        <f t="shared" si="27"/>
        <v/>
      </c>
      <c r="BH23" s="129" t="str">
        <f t="shared" si="28"/>
        <v/>
      </c>
      <c r="BI23" s="129" t="str">
        <f t="shared" si="29"/>
        <v/>
      </c>
      <c r="BJ23" s="129" t="str">
        <f t="shared" si="30"/>
        <v/>
      </c>
      <c r="BK23" s="129" t="str">
        <f t="shared" si="31"/>
        <v/>
      </c>
      <c r="BL23" s="58">
        <f t="shared" si="19"/>
        <v>13.229308005427404</v>
      </c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</row>
    <row r="24" spans="1:81" x14ac:dyDescent="0.25">
      <c r="D24" s="57">
        <v>10</v>
      </c>
      <c r="E24" s="139" t="s">
        <v>133</v>
      </c>
      <c r="F24" s="126"/>
      <c r="G24" s="126"/>
      <c r="H24" s="146">
        <v>22.5</v>
      </c>
      <c r="I24" s="146">
        <v>25.5</v>
      </c>
      <c r="J24" s="146">
        <v>25.4</v>
      </c>
      <c r="K24" s="146">
        <v>23.4</v>
      </c>
      <c r="L24" s="146">
        <v>24.6</v>
      </c>
      <c r="M24" s="146"/>
      <c r="N24" s="146"/>
      <c r="O24" s="146"/>
      <c r="P24" s="146"/>
      <c r="Q24" s="146"/>
      <c r="R24" s="58">
        <f t="shared" si="0"/>
        <v>3</v>
      </c>
      <c r="S24" s="58">
        <f t="shared" si="1"/>
        <v>12.355848434925864</v>
      </c>
      <c r="T24" s="19"/>
      <c r="V24" s="93">
        <v>11</v>
      </c>
      <c r="W24" s="95">
        <v>3.173</v>
      </c>
      <c r="X24" s="95">
        <v>4.7469999999999999</v>
      </c>
      <c r="Y24" s="95">
        <v>5.5339999999999998</v>
      </c>
      <c r="AC24" s="153">
        <f t="shared" si="3"/>
        <v>10</v>
      </c>
      <c r="AD24" s="147" t="s">
        <v>135</v>
      </c>
      <c r="AE24" s="148"/>
      <c r="AF24" s="149">
        <v>45352</v>
      </c>
      <c r="AG24" s="150">
        <v>28.5</v>
      </c>
      <c r="AH24" s="150">
        <v>31.4</v>
      </c>
      <c r="AI24" s="150">
        <v>28.3</v>
      </c>
      <c r="AJ24" s="150">
        <v>33.799999999999997</v>
      </c>
      <c r="AK24" s="150">
        <v>28.2</v>
      </c>
      <c r="AL24" s="150"/>
      <c r="AM24" s="150"/>
      <c r="AN24" s="150"/>
      <c r="AO24" s="150"/>
      <c r="AP24" s="150"/>
      <c r="AQ24" s="82">
        <f t="shared" si="4"/>
        <v>5.5999999999999979</v>
      </c>
      <c r="AR24" s="82">
        <f t="shared" si="2"/>
        <v>18.641810918774958</v>
      </c>
      <c r="AU24" s="15">
        <f t="shared" si="5"/>
        <v>10</v>
      </c>
      <c r="AV24" s="47">
        <f t="shared" si="6"/>
        <v>45352</v>
      </c>
      <c r="AW24" s="87"/>
      <c r="AX24" s="87"/>
      <c r="AY24" s="88"/>
      <c r="AZ24" s="129" t="str">
        <f t="shared" si="21"/>
        <v/>
      </c>
      <c r="BA24" s="129" t="str">
        <f t="shared" si="22"/>
        <v/>
      </c>
      <c r="BB24" s="129" t="str">
        <f t="shared" si="9"/>
        <v/>
      </c>
      <c r="BC24" s="129">
        <f t="shared" si="23"/>
        <v>18.641810918774958</v>
      </c>
      <c r="BD24" s="129" t="str">
        <f t="shared" si="24"/>
        <v/>
      </c>
      <c r="BE24" s="129" t="str">
        <f t="shared" si="25"/>
        <v/>
      </c>
      <c r="BF24" s="129" t="str">
        <f t="shared" si="26"/>
        <v/>
      </c>
      <c r="BG24" s="129" t="str">
        <f t="shared" si="27"/>
        <v/>
      </c>
      <c r="BH24" s="129" t="str">
        <f t="shared" si="28"/>
        <v/>
      </c>
      <c r="BI24" s="129" t="str">
        <f t="shared" si="29"/>
        <v/>
      </c>
      <c r="BJ24" s="129" t="str">
        <f t="shared" si="30"/>
        <v/>
      </c>
      <c r="BK24" s="129" t="str">
        <f t="shared" si="31"/>
        <v/>
      </c>
      <c r="BL24" s="58">
        <f t="shared" si="19"/>
        <v>18.641810918774958</v>
      </c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</row>
    <row r="25" spans="1:81" x14ac:dyDescent="0.25">
      <c r="D25" s="57">
        <v>11</v>
      </c>
      <c r="E25" s="139" t="s">
        <v>133</v>
      </c>
      <c r="F25" s="126"/>
      <c r="G25" s="126"/>
      <c r="H25" s="146">
        <v>24.3</v>
      </c>
      <c r="I25" s="146">
        <v>24</v>
      </c>
      <c r="J25" s="146">
        <v>24.7</v>
      </c>
      <c r="K25" s="146">
        <v>24.6</v>
      </c>
      <c r="L25" s="146">
        <v>23.5</v>
      </c>
      <c r="M25" s="146"/>
      <c r="N25" s="146"/>
      <c r="O25" s="146"/>
      <c r="P25" s="146"/>
      <c r="Q25" s="146"/>
      <c r="R25" s="58">
        <f t="shared" si="0"/>
        <v>1.1999999999999993</v>
      </c>
      <c r="S25" s="58">
        <f t="shared" si="1"/>
        <v>4.9545829892650675</v>
      </c>
      <c r="T25" s="19"/>
      <c r="V25" s="93">
        <v>12</v>
      </c>
      <c r="W25" s="95">
        <v>3.258</v>
      </c>
      <c r="X25" s="95">
        <v>4.8140000000000001</v>
      </c>
      <c r="Y25" s="95">
        <v>5.5919999999999996</v>
      </c>
      <c r="AC25" s="153">
        <f t="shared" si="3"/>
        <v>11</v>
      </c>
      <c r="AD25" s="147" t="s">
        <v>135</v>
      </c>
      <c r="AE25" s="148"/>
      <c r="AF25" s="149">
        <v>45352</v>
      </c>
      <c r="AG25" s="150">
        <v>26.7</v>
      </c>
      <c r="AH25" s="150">
        <v>26</v>
      </c>
      <c r="AI25" s="150">
        <v>25.6</v>
      </c>
      <c r="AJ25" s="150">
        <v>25.9</v>
      </c>
      <c r="AK25" s="150">
        <v>27.1</v>
      </c>
      <c r="AL25" s="150"/>
      <c r="AM25" s="150"/>
      <c r="AN25" s="150"/>
      <c r="AO25" s="150"/>
      <c r="AP25" s="150"/>
      <c r="AQ25" s="82">
        <f t="shared" si="4"/>
        <v>1.5</v>
      </c>
      <c r="AR25" s="82">
        <f t="shared" si="2"/>
        <v>5.7121096725057114</v>
      </c>
      <c r="AU25" s="15">
        <f t="shared" si="5"/>
        <v>11</v>
      </c>
      <c r="AV25" s="47">
        <f t="shared" si="6"/>
        <v>45352</v>
      </c>
      <c r="AW25" s="87"/>
      <c r="AX25" s="87"/>
      <c r="AY25" s="88"/>
      <c r="AZ25" s="129" t="str">
        <f t="shared" si="21"/>
        <v/>
      </c>
      <c r="BA25" s="129" t="str">
        <f t="shared" si="22"/>
        <v/>
      </c>
      <c r="BB25" s="129" t="str">
        <f t="shared" si="9"/>
        <v/>
      </c>
      <c r="BC25" s="129">
        <f t="shared" si="23"/>
        <v>5.7121096725057114</v>
      </c>
      <c r="BD25" s="129" t="str">
        <f t="shared" si="24"/>
        <v/>
      </c>
      <c r="BE25" s="129" t="str">
        <f t="shared" si="25"/>
        <v/>
      </c>
      <c r="BF25" s="129" t="str">
        <f t="shared" si="26"/>
        <v/>
      </c>
      <c r="BG25" s="129" t="str">
        <f t="shared" si="27"/>
        <v/>
      </c>
      <c r="BH25" s="129" t="str">
        <f t="shared" si="28"/>
        <v/>
      </c>
      <c r="BI25" s="129" t="str">
        <f t="shared" si="29"/>
        <v/>
      </c>
      <c r="BJ25" s="129" t="str">
        <f t="shared" si="30"/>
        <v/>
      </c>
      <c r="BK25" s="129" t="str">
        <f t="shared" si="31"/>
        <v/>
      </c>
      <c r="BL25" s="58">
        <f t="shared" si="19"/>
        <v>5.7121096725057114</v>
      </c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</row>
    <row r="26" spans="1:81" x14ac:dyDescent="0.25">
      <c r="D26" s="57">
        <v>12</v>
      </c>
      <c r="E26" s="139" t="s">
        <v>133</v>
      </c>
      <c r="F26" s="126"/>
      <c r="G26" s="126"/>
      <c r="H26" s="146">
        <v>23.7</v>
      </c>
      <c r="I26" s="146">
        <v>23.2</v>
      </c>
      <c r="J26" s="146">
        <v>25.2</v>
      </c>
      <c r="K26" s="146">
        <v>23.4</v>
      </c>
      <c r="L26" s="146">
        <v>25</v>
      </c>
      <c r="M26" s="146"/>
      <c r="N26" s="146"/>
      <c r="O26" s="146"/>
      <c r="P26" s="146"/>
      <c r="Q26" s="146"/>
      <c r="R26" s="58">
        <f t="shared" si="0"/>
        <v>2</v>
      </c>
      <c r="S26" s="58">
        <f t="shared" si="1"/>
        <v>8.2987551867219906</v>
      </c>
      <c r="T26" s="19"/>
      <c r="V26" s="93">
        <v>13</v>
      </c>
      <c r="W26" s="95">
        <v>3.3359999999999999</v>
      </c>
      <c r="X26" s="95">
        <v>4.8760000000000003</v>
      </c>
      <c r="Y26" s="95">
        <v>5.6459999999999999</v>
      </c>
      <c r="AC26" s="153">
        <f t="shared" si="3"/>
        <v>12</v>
      </c>
      <c r="AD26" s="147" t="s">
        <v>135</v>
      </c>
      <c r="AE26" s="148"/>
      <c r="AF26" s="149">
        <v>45352</v>
      </c>
      <c r="AG26" s="150">
        <v>27.6</v>
      </c>
      <c r="AH26" s="150">
        <v>26.3</v>
      </c>
      <c r="AI26" s="150">
        <v>26.1</v>
      </c>
      <c r="AJ26" s="150">
        <v>26.8</v>
      </c>
      <c r="AK26" s="150">
        <v>26.3</v>
      </c>
      <c r="AL26" s="150"/>
      <c r="AM26" s="150"/>
      <c r="AN26" s="150"/>
      <c r="AO26" s="150"/>
      <c r="AP26" s="150"/>
      <c r="AQ26" s="82">
        <f t="shared" si="4"/>
        <v>1.5</v>
      </c>
      <c r="AR26" s="82">
        <f t="shared" si="2"/>
        <v>5.6348610067618337</v>
      </c>
      <c r="AU26" s="15">
        <f t="shared" si="5"/>
        <v>12</v>
      </c>
      <c r="AV26" s="47">
        <f t="shared" si="6"/>
        <v>45352</v>
      </c>
      <c r="AW26" s="87"/>
      <c r="AX26" s="87"/>
      <c r="AY26" s="88"/>
      <c r="AZ26" s="129" t="str">
        <f t="shared" si="21"/>
        <v/>
      </c>
      <c r="BA26" s="129" t="str">
        <f t="shared" si="22"/>
        <v/>
      </c>
      <c r="BB26" s="129" t="str">
        <f t="shared" si="9"/>
        <v/>
      </c>
      <c r="BC26" s="129">
        <f t="shared" si="23"/>
        <v>5.6348610067618337</v>
      </c>
      <c r="BD26" s="129" t="str">
        <f t="shared" si="24"/>
        <v/>
      </c>
      <c r="BE26" s="129" t="str">
        <f t="shared" si="25"/>
        <v/>
      </c>
      <c r="BF26" s="129" t="str">
        <f t="shared" si="26"/>
        <v/>
      </c>
      <c r="BG26" s="129" t="str">
        <f t="shared" si="27"/>
        <v/>
      </c>
      <c r="BH26" s="129" t="str">
        <f t="shared" si="28"/>
        <v/>
      </c>
      <c r="BI26" s="129" t="str">
        <f t="shared" si="29"/>
        <v/>
      </c>
      <c r="BJ26" s="129" t="str">
        <f t="shared" si="30"/>
        <v/>
      </c>
      <c r="BK26" s="129" t="str">
        <f t="shared" si="31"/>
        <v/>
      </c>
      <c r="BL26" s="58">
        <f t="shared" si="19"/>
        <v>5.6348610067618337</v>
      </c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</row>
    <row r="27" spans="1:81" x14ac:dyDescent="0.25">
      <c r="D27" s="57">
        <v>13</v>
      </c>
      <c r="E27" s="139" t="s">
        <v>133</v>
      </c>
      <c r="F27" s="126"/>
      <c r="G27" s="126"/>
      <c r="H27" s="146">
        <v>23.5</v>
      </c>
      <c r="I27" s="146">
        <v>22.8</v>
      </c>
      <c r="J27" s="146">
        <v>24.2</v>
      </c>
      <c r="K27" s="146">
        <v>24.3</v>
      </c>
      <c r="L27" s="146">
        <v>25.3</v>
      </c>
      <c r="M27" s="146"/>
      <c r="N27" s="146"/>
      <c r="O27" s="146"/>
      <c r="P27" s="146"/>
      <c r="Q27" s="146"/>
      <c r="R27" s="58">
        <f t="shared" si="0"/>
        <v>2.5</v>
      </c>
      <c r="S27" s="58">
        <f t="shared" si="1"/>
        <v>10.407993338884264</v>
      </c>
      <c r="T27" s="19"/>
      <c r="V27" s="93">
        <v>14</v>
      </c>
      <c r="W27" s="95">
        <v>3.407</v>
      </c>
      <c r="X27" s="95">
        <v>4.931</v>
      </c>
      <c r="Y27" s="95">
        <v>5.6929999999999996</v>
      </c>
      <c r="AC27" s="153">
        <f t="shared" si="3"/>
        <v>13</v>
      </c>
      <c r="AD27" s="147" t="s">
        <v>135</v>
      </c>
      <c r="AE27" s="148"/>
      <c r="AF27" s="149">
        <v>45352</v>
      </c>
      <c r="AG27" s="150">
        <v>27.4</v>
      </c>
      <c r="AH27" s="150">
        <v>25.9</v>
      </c>
      <c r="AI27" s="150">
        <v>27.1</v>
      </c>
      <c r="AJ27" s="150">
        <v>26.5</v>
      </c>
      <c r="AK27" s="150">
        <v>24.2</v>
      </c>
      <c r="AL27" s="150"/>
      <c r="AM27" s="150"/>
      <c r="AN27" s="150"/>
      <c r="AO27" s="150"/>
      <c r="AP27" s="150"/>
      <c r="AQ27" s="82">
        <f t="shared" si="4"/>
        <v>3.1999999999999993</v>
      </c>
      <c r="AR27" s="82">
        <f t="shared" si="2"/>
        <v>12.204424103737603</v>
      </c>
      <c r="AU27" s="15">
        <f t="shared" si="5"/>
        <v>13</v>
      </c>
      <c r="AV27" s="47">
        <f t="shared" si="6"/>
        <v>45352</v>
      </c>
      <c r="AW27" s="87"/>
      <c r="AX27" s="87"/>
      <c r="AY27" s="88"/>
      <c r="AZ27" s="129" t="str">
        <f t="shared" si="21"/>
        <v/>
      </c>
      <c r="BA27" s="129" t="str">
        <f t="shared" si="22"/>
        <v/>
      </c>
      <c r="BB27" s="129" t="str">
        <f t="shared" si="9"/>
        <v/>
      </c>
      <c r="BC27" s="129">
        <f t="shared" si="23"/>
        <v>12.204424103737603</v>
      </c>
      <c r="BD27" s="129" t="str">
        <f t="shared" si="24"/>
        <v/>
      </c>
      <c r="BE27" s="129" t="str">
        <f t="shared" si="25"/>
        <v/>
      </c>
      <c r="BF27" s="129" t="str">
        <f t="shared" si="26"/>
        <v/>
      </c>
      <c r="BG27" s="129" t="str">
        <f t="shared" si="27"/>
        <v/>
      </c>
      <c r="BH27" s="129" t="str">
        <f t="shared" si="28"/>
        <v/>
      </c>
      <c r="BI27" s="129" t="str">
        <f t="shared" si="29"/>
        <v/>
      </c>
      <c r="BJ27" s="129" t="str">
        <f t="shared" si="30"/>
        <v/>
      </c>
      <c r="BK27" s="129" t="str">
        <f t="shared" si="31"/>
        <v/>
      </c>
      <c r="BL27" s="58">
        <f t="shared" si="19"/>
        <v>12.204424103737603</v>
      </c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</row>
    <row r="28" spans="1:81" x14ac:dyDescent="0.25">
      <c r="D28" s="57">
        <v>14</v>
      </c>
      <c r="E28" s="139" t="s">
        <v>133</v>
      </c>
      <c r="F28" s="126"/>
      <c r="G28" s="126"/>
      <c r="H28" s="146">
        <v>35</v>
      </c>
      <c r="I28" s="146">
        <v>34.700000000000003</v>
      </c>
      <c r="J28" s="146">
        <v>34.6</v>
      </c>
      <c r="K28" s="146">
        <v>34.6</v>
      </c>
      <c r="L28" s="146">
        <v>32.299999999999997</v>
      </c>
      <c r="M28" s="146"/>
      <c r="N28" s="146"/>
      <c r="O28" s="146"/>
      <c r="P28" s="146"/>
      <c r="Q28" s="146"/>
      <c r="R28" s="58">
        <f t="shared" si="0"/>
        <v>2.7000000000000028</v>
      </c>
      <c r="S28" s="58">
        <f t="shared" si="1"/>
        <v>7.8855140186915991</v>
      </c>
      <c r="T28" s="19"/>
      <c r="V28" s="93">
        <v>15</v>
      </c>
      <c r="W28" s="95">
        <v>3.472</v>
      </c>
      <c r="X28" s="95">
        <v>4.9820000000000002</v>
      </c>
      <c r="Y28" s="95">
        <v>5.7370000000000001</v>
      </c>
      <c r="AC28" s="153">
        <f t="shared" si="3"/>
        <v>14</v>
      </c>
      <c r="AD28" s="147" t="s">
        <v>135</v>
      </c>
      <c r="AE28" s="148"/>
      <c r="AF28" s="149">
        <v>45352</v>
      </c>
      <c r="AG28" s="150">
        <v>27.5</v>
      </c>
      <c r="AH28" s="150">
        <v>31.4</v>
      </c>
      <c r="AI28" s="150">
        <v>26.9</v>
      </c>
      <c r="AJ28" s="150">
        <v>30</v>
      </c>
      <c r="AK28" s="150">
        <v>30.5</v>
      </c>
      <c r="AL28" s="150"/>
      <c r="AM28" s="150"/>
      <c r="AN28" s="150"/>
      <c r="AO28" s="150"/>
      <c r="AP28" s="150"/>
      <c r="AQ28" s="82">
        <f t="shared" si="4"/>
        <v>4.5</v>
      </c>
      <c r="AR28" s="82">
        <f t="shared" si="2"/>
        <v>15.379357484620643</v>
      </c>
      <c r="AU28" s="15">
        <f t="shared" si="5"/>
        <v>14</v>
      </c>
      <c r="AV28" s="47">
        <f t="shared" si="6"/>
        <v>45352</v>
      </c>
      <c r="AW28" s="87"/>
      <c r="AX28" s="87"/>
      <c r="AY28" s="88"/>
      <c r="AZ28" s="129" t="str">
        <f t="shared" si="21"/>
        <v/>
      </c>
      <c r="BA28" s="129" t="str">
        <f t="shared" si="22"/>
        <v/>
      </c>
      <c r="BB28" s="129" t="str">
        <f t="shared" si="9"/>
        <v/>
      </c>
      <c r="BC28" s="129">
        <f t="shared" si="23"/>
        <v>15.379357484620643</v>
      </c>
      <c r="BD28" s="129" t="str">
        <f t="shared" si="24"/>
        <v/>
      </c>
      <c r="BE28" s="129" t="str">
        <f t="shared" si="25"/>
        <v/>
      </c>
      <c r="BF28" s="129" t="str">
        <f t="shared" si="26"/>
        <v/>
      </c>
      <c r="BG28" s="129" t="str">
        <f t="shared" si="27"/>
        <v/>
      </c>
      <c r="BH28" s="129" t="str">
        <f t="shared" si="28"/>
        <v/>
      </c>
      <c r="BI28" s="129" t="str">
        <f t="shared" si="29"/>
        <v/>
      </c>
      <c r="BJ28" s="129" t="str">
        <f t="shared" si="30"/>
        <v/>
      </c>
      <c r="BK28" s="129" t="str">
        <f t="shared" si="31"/>
        <v/>
      </c>
      <c r="BL28" s="58">
        <f t="shared" si="19"/>
        <v>15.379357484620643</v>
      </c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</row>
    <row r="29" spans="1:81" x14ac:dyDescent="0.25">
      <c r="D29" s="57">
        <v>15</v>
      </c>
      <c r="E29" s="139" t="s">
        <v>134</v>
      </c>
      <c r="F29" s="126"/>
      <c r="G29" s="126"/>
      <c r="H29" s="146">
        <v>32.9</v>
      </c>
      <c r="I29" s="146">
        <v>33.299999999999997</v>
      </c>
      <c r="J29" s="146">
        <v>32.700000000000003</v>
      </c>
      <c r="K29" s="146">
        <v>29.7</v>
      </c>
      <c r="L29" s="146">
        <v>30.9</v>
      </c>
      <c r="M29" s="146"/>
      <c r="N29" s="146"/>
      <c r="O29" s="146"/>
      <c r="P29" s="146"/>
      <c r="Q29" s="146"/>
      <c r="R29" s="58">
        <f t="shared" si="0"/>
        <v>3.5999999999999979</v>
      </c>
      <c r="S29" s="58">
        <f t="shared" si="1"/>
        <v>11.285266457680244</v>
      </c>
      <c r="T29" s="19"/>
      <c r="AC29" s="153">
        <f t="shared" si="3"/>
        <v>15</v>
      </c>
      <c r="AD29" s="147" t="s">
        <v>132</v>
      </c>
      <c r="AE29" s="148"/>
      <c r="AF29" s="149">
        <f t="shared" si="20"/>
        <v>45358</v>
      </c>
      <c r="AG29" s="150">
        <v>29.4</v>
      </c>
      <c r="AH29" s="150">
        <v>29.4</v>
      </c>
      <c r="AI29" s="150">
        <v>30.7</v>
      </c>
      <c r="AJ29" s="150">
        <v>28.7</v>
      </c>
      <c r="AK29" s="150">
        <v>28.6</v>
      </c>
      <c r="AL29" s="150"/>
      <c r="AM29" s="150"/>
      <c r="AN29" s="150"/>
      <c r="AO29" s="150"/>
      <c r="AP29" s="150"/>
      <c r="AQ29" s="82">
        <f t="shared" si="4"/>
        <v>2.0999999999999979</v>
      </c>
      <c r="AR29" s="82">
        <f t="shared" si="2"/>
        <v>7.1525885558583022</v>
      </c>
      <c r="AU29" s="15">
        <f t="shared" si="5"/>
        <v>15</v>
      </c>
      <c r="AV29" s="47">
        <f t="shared" si="6"/>
        <v>45358</v>
      </c>
      <c r="AW29" s="87"/>
      <c r="AX29" s="87"/>
      <c r="AY29" s="88"/>
      <c r="AZ29" s="129">
        <f t="shared" si="21"/>
        <v>7.1525885558583022</v>
      </c>
      <c r="BA29" s="129" t="str">
        <f t="shared" si="22"/>
        <v/>
      </c>
      <c r="BB29" s="129" t="str">
        <f t="shared" si="9"/>
        <v/>
      </c>
      <c r="BC29" s="129" t="str">
        <f t="shared" si="23"/>
        <v/>
      </c>
      <c r="BD29" s="129" t="str">
        <f t="shared" si="24"/>
        <v/>
      </c>
      <c r="BE29" s="129" t="str">
        <f t="shared" si="25"/>
        <v/>
      </c>
      <c r="BF29" s="129" t="str">
        <f t="shared" si="26"/>
        <v/>
      </c>
      <c r="BG29" s="129" t="str">
        <f t="shared" si="27"/>
        <v/>
      </c>
      <c r="BH29" s="129" t="str">
        <f t="shared" si="28"/>
        <v/>
      </c>
      <c r="BI29" s="129" t="str">
        <f t="shared" si="29"/>
        <v/>
      </c>
      <c r="BJ29" s="129" t="str">
        <f t="shared" si="30"/>
        <v/>
      </c>
      <c r="BK29" s="129" t="str">
        <f t="shared" si="31"/>
        <v/>
      </c>
      <c r="BL29" s="58">
        <f t="shared" si="19"/>
        <v>7.1525885558583022</v>
      </c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</row>
    <row r="30" spans="1:81" x14ac:dyDescent="0.25">
      <c r="D30" s="57">
        <v>16</v>
      </c>
      <c r="E30" s="139" t="s">
        <v>134</v>
      </c>
      <c r="F30" s="126"/>
      <c r="G30" s="126"/>
      <c r="H30" s="146">
        <v>33</v>
      </c>
      <c r="I30" s="146">
        <v>32.4</v>
      </c>
      <c r="J30" s="146">
        <v>31.8</v>
      </c>
      <c r="K30" s="146">
        <v>32.200000000000003</v>
      </c>
      <c r="L30" s="146">
        <v>33.200000000000003</v>
      </c>
      <c r="M30" s="146"/>
      <c r="N30" s="146"/>
      <c r="O30" s="146"/>
      <c r="P30" s="146"/>
      <c r="Q30" s="146"/>
      <c r="R30" s="58">
        <f t="shared" si="0"/>
        <v>1.4000000000000021</v>
      </c>
      <c r="S30" s="58">
        <f t="shared" si="1"/>
        <v>4.3050430504305108</v>
      </c>
      <c r="T30" s="19"/>
      <c r="AC30" s="153">
        <f t="shared" si="3"/>
        <v>16</v>
      </c>
      <c r="AD30" s="147" t="s">
        <v>133</v>
      </c>
      <c r="AE30" s="148"/>
      <c r="AF30" s="149">
        <f t="shared" si="20"/>
        <v>45364</v>
      </c>
      <c r="AG30" s="150">
        <v>28.1</v>
      </c>
      <c r="AH30" s="150">
        <v>27.4</v>
      </c>
      <c r="AI30" s="150">
        <v>28.5</v>
      </c>
      <c r="AJ30" s="150">
        <v>30.8</v>
      </c>
      <c r="AK30" s="150">
        <v>27.1</v>
      </c>
      <c r="AL30" s="150"/>
      <c r="AM30" s="150"/>
      <c r="AN30" s="150"/>
      <c r="AO30" s="150"/>
      <c r="AP30" s="150"/>
      <c r="AQ30" s="82">
        <f t="shared" si="4"/>
        <v>3.6999999999999993</v>
      </c>
      <c r="AR30" s="82">
        <f t="shared" si="2"/>
        <v>13.037350246652569</v>
      </c>
      <c r="AU30" s="15">
        <f t="shared" si="5"/>
        <v>16</v>
      </c>
      <c r="AV30" s="47">
        <f t="shared" si="6"/>
        <v>45364</v>
      </c>
      <c r="AW30" s="87"/>
      <c r="AX30" s="87"/>
      <c r="AY30" s="88"/>
      <c r="AZ30" s="129" t="str">
        <f t="shared" si="21"/>
        <v/>
      </c>
      <c r="BA30" s="129">
        <f t="shared" si="22"/>
        <v>13.037350246652569</v>
      </c>
      <c r="BB30" s="129" t="str">
        <f t="shared" si="9"/>
        <v/>
      </c>
      <c r="BC30" s="129" t="str">
        <f t="shared" si="23"/>
        <v/>
      </c>
      <c r="BD30" s="129" t="str">
        <f t="shared" si="24"/>
        <v/>
      </c>
      <c r="BE30" s="129" t="str">
        <f t="shared" si="25"/>
        <v/>
      </c>
      <c r="BF30" s="129" t="str">
        <f t="shared" si="26"/>
        <v/>
      </c>
      <c r="BG30" s="129" t="str">
        <f t="shared" si="27"/>
        <v/>
      </c>
      <c r="BH30" s="129" t="str">
        <f t="shared" si="28"/>
        <v/>
      </c>
      <c r="BI30" s="129" t="str">
        <f t="shared" si="29"/>
        <v/>
      </c>
      <c r="BJ30" s="129" t="str">
        <f t="shared" si="30"/>
        <v/>
      </c>
      <c r="BK30" s="129" t="str">
        <f t="shared" si="31"/>
        <v/>
      </c>
      <c r="BL30" s="58">
        <f t="shared" si="19"/>
        <v>13.037350246652569</v>
      </c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</row>
    <row r="31" spans="1:81" x14ac:dyDescent="0.25">
      <c r="D31" s="57">
        <v>17</v>
      </c>
      <c r="E31" s="139" t="s">
        <v>134</v>
      </c>
      <c r="F31" s="126"/>
      <c r="G31" s="126"/>
      <c r="H31" s="146">
        <v>29</v>
      </c>
      <c r="I31" s="146">
        <v>27.2</v>
      </c>
      <c r="J31" s="146">
        <v>26.4</v>
      </c>
      <c r="K31" s="146">
        <v>29.8</v>
      </c>
      <c r="L31" s="146">
        <v>27.4</v>
      </c>
      <c r="M31" s="146"/>
      <c r="N31" s="146"/>
      <c r="O31" s="146"/>
      <c r="P31" s="146"/>
      <c r="Q31" s="146"/>
      <c r="R31" s="58">
        <f t="shared" si="0"/>
        <v>3.4000000000000021</v>
      </c>
      <c r="S31" s="58">
        <f t="shared" si="1"/>
        <v>12.160228898426332</v>
      </c>
      <c r="T31" s="19"/>
      <c r="V31" s="131" t="s">
        <v>120</v>
      </c>
      <c r="W31" s="131"/>
      <c r="X31" s="117"/>
      <c r="Y31" s="117"/>
      <c r="Z31" s="117"/>
      <c r="AC31" s="153">
        <f t="shared" si="3"/>
        <v>17</v>
      </c>
      <c r="AD31" s="147" t="s">
        <v>132</v>
      </c>
      <c r="AE31" s="148"/>
      <c r="AF31" s="149">
        <f t="shared" si="20"/>
        <v>45370</v>
      </c>
      <c r="AG31" s="150">
        <v>29.2</v>
      </c>
      <c r="AH31" s="150">
        <v>27</v>
      </c>
      <c r="AI31" s="150">
        <v>31.6</v>
      </c>
      <c r="AJ31" s="150">
        <v>31.6</v>
      </c>
      <c r="AK31" s="150">
        <v>29.5</v>
      </c>
      <c r="AL31" s="150"/>
      <c r="AM31" s="150"/>
      <c r="AN31" s="150"/>
      <c r="AO31" s="150"/>
      <c r="AP31" s="150"/>
      <c r="AQ31" s="82">
        <f t="shared" si="4"/>
        <v>4.6000000000000014</v>
      </c>
      <c r="AR31" s="82">
        <f t="shared" si="2"/>
        <v>15.446608462055075</v>
      </c>
      <c r="AU31" s="15">
        <f t="shared" si="5"/>
        <v>17</v>
      </c>
      <c r="AV31" s="47">
        <f t="shared" si="6"/>
        <v>45370</v>
      </c>
      <c r="AW31" s="87"/>
      <c r="AX31" s="87"/>
      <c r="AY31" s="88"/>
      <c r="AZ31" s="129">
        <f t="shared" si="21"/>
        <v>15.446608462055075</v>
      </c>
      <c r="BA31" s="129" t="str">
        <f t="shared" si="22"/>
        <v/>
      </c>
      <c r="BB31" s="129" t="str">
        <f t="shared" si="9"/>
        <v/>
      </c>
      <c r="BC31" s="129" t="str">
        <f t="shared" si="23"/>
        <v/>
      </c>
      <c r="BD31" s="129" t="str">
        <f t="shared" si="24"/>
        <v/>
      </c>
      <c r="BE31" s="129" t="str">
        <f t="shared" si="25"/>
        <v/>
      </c>
      <c r="BF31" s="129" t="str">
        <f t="shared" si="26"/>
        <v/>
      </c>
      <c r="BG31" s="129" t="str">
        <f t="shared" si="27"/>
        <v/>
      </c>
      <c r="BH31" s="129" t="str">
        <f t="shared" si="28"/>
        <v/>
      </c>
      <c r="BI31" s="129" t="str">
        <f t="shared" si="29"/>
        <v/>
      </c>
      <c r="BJ31" s="129" t="str">
        <f t="shared" si="30"/>
        <v/>
      </c>
      <c r="BK31" s="129" t="str">
        <f t="shared" si="31"/>
        <v/>
      </c>
      <c r="BL31" s="58">
        <f t="shared" si="19"/>
        <v>15.446608462055075</v>
      </c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</row>
    <row r="32" spans="1:81" x14ac:dyDescent="0.25">
      <c r="D32" s="57">
        <v>18</v>
      </c>
      <c r="E32" s="139" t="s">
        <v>134</v>
      </c>
      <c r="F32" s="126"/>
      <c r="G32" s="126"/>
      <c r="H32" s="146">
        <v>20.6</v>
      </c>
      <c r="I32" s="146">
        <v>18.7</v>
      </c>
      <c r="J32" s="146">
        <v>21.8</v>
      </c>
      <c r="K32" s="146">
        <v>21.9</v>
      </c>
      <c r="L32" s="146">
        <v>20.399999999999999</v>
      </c>
      <c r="M32" s="146"/>
      <c r="N32" s="146"/>
      <c r="O32" s="146"/>
      <c r="P32" s="146"/>
      <c r="Q32" s="146"/>
      <c r="R32" s="58">
        <f t="shared" si="0"/>
        <v>3.1999999999999993</v>
      </c>
      <c r="S32" s="58">
        <f t="shared" si="1"/>
        <v>15.473887814313342</v>
      </c>
      <c r="T32" s="19"/>
      <c r="V32" s="131"/>
      <c r="W32" s="131"/>
      <c r="X32" s="117"/>
      <c r="Y32" s="117"/>
      <c r="Z32" s="117"/>
      <c r="AC32" s="153">
        <f t="shared" si="3"/>
        <v>18</v>
      </c>
      <c r="AD32" s="147" t="s">
        <v>132</v>
      </c>
      <c r="AE32" s="148"/>
      <c r="AF32" s="149">
        <f t="shared" si="20"/>
        <v>45376</v>
      </c>
      <c r="AG32" s="150">
        <v>33.4</v>
      </c>
      <c r="AH32" s="150">
        <v>33.1</v>
      </c>
      <c r="AI32" s="150">
        <v>32.5</v>
      </c>
      <c r="AJ32" s="150">
        <v>28.5</v>
      </c>
      <c r="AK32" s="150">
        <v>33.1</v>
      </c>
      <c r="AL32" s="150"/>
      <c r="AM32" s="150"/>
      <c r="AN32" s="150"/>
      <c r="AO32" s="150"/>
      <c r="AP32" s="150"/>
      <c r="AQ32" s="82">
        <f t="shared" si="4"/>
        <v>4.8999999999999986</v>
      </c>
      <c r="AR32" s="82">
        <f t="shared" si="2"/>
        <v>15.255292652552924</v>
      </c>
      <c r="AU32" s="15">
        <f t="shared" si="5"/>
        <v>18</v>
      </c>
      <c r="AV32" s="47">
        <f t="shared" si="6"/>
        <v>45376</v>
      </c>
      <c r="AW32" s="87"/>
      <c r="AX32" s="87"/>
      <c r="AY32" s="88"/>
      <c r="AZ32" s="129">
        <f t="shared" si="21"/>
        <v>15.255292652552924</v>
      </c>
      <c r="BA32" s="129" t="str">
        <f t="shared" si="22"/>
        <v/>
      </c>
      <c r="BB32" s="129" t="str">
        <f t="shared" si="9"/>
        <v/>
      </c>
      <c r="BC32" s="129" t="str">
        <f t="shared" si="23"/>
        <v/>
      </c>
      <c r="BD32" s="129" t="str">
        <f t="shared" si="24"/>
        <v/>
      </c>
      <c r="BE32" s="129" t="str">
        <f t="shared" si="25"/>
        <v/>
      </c>
      <c r="BF32" s="129" t="str">
        <f t="shared" si="26"/>
        <v/>
      </c>
      <c r="BG32" s="129" t="str">
        <f t="shared" si="27"/>
        <v/>
      </c>
      <c r="BH32" s="129" t="str">
        <f t="shared" si="28"/>
        <v/>
      </c>
      <c r="BI32" s="129" t="str">
        <f t="shared" si="29"/>
        <v/>
      </c>
      <c r="BJ32" s="129" t="str">
        <f t="shared" si="30"/>
        <v/>
      </c>
      <c r="BK32" s="129" t="str">
        <f t="shared" si="31"/>
        <v/>
      </c>
      <c r="BL32" s="58">
        <f t="shared" si="19"/>
        <v>15.255292652552924</v>
      </c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</row>
    <row r="33" spans="4:81" x14ac:dyDescent="0.25">
      <c r="D33" s="57">
        <v>19</v>
      </c>
      <c r="E33" s="139" t="s">
        <v>134</v>
      </c>
      <c r="F33" s="126"/>
      <c r="G33" s="126"/>
      <c r="H33" s="146">
        <v>19.100000000000001</v>
      </c>
      <c r="I33" s="146">
        <v>21.3</v>
      </c>
      <c r="J33" s="146">
        <v>19.600000000000001</v>
      </c>
      <c r="K33" s="146">
        <v>19.100000000000001</v>
      </c>
      <c r="L33" s="146">
        <v>20</v>
      </c>
      <c r="M33" s="146"/>
      <c r="N33" s="146"/>
      <c r="O33" s="146"/>
      <c r="P33" s="146"/>
      <c r="Q33" s="146"/>
      <c r="R33" s="58">
        <f t="shared" si="0"/>
        <v>2.1999999999999993</v>
      </c>
      <c r="S33" s="58">
        <f t="shared" si="1"/>
        <v>11.099899091826435</v>
      </c>
      <c r="T33" s="19"/>
      <c r="V33" s="132" t="s">
        <v>127</v>
      </c>
      <c r="W33" s="133"/>
      <c r="X33" s="133"/>
      <c r="Y33" s="144">
        <f>IF(B4=2,1.128,IF(B4=3,1.693,IF(B4=4,2.059,IF(B4=5,2.326,IF(B4=6,2.534,IF(B4=7,2.704,IF(B4=8,2.847,IF(B4=9,2.97,IF(B4=10,3.078,IF(B4=11,3.173,IF(B4=12,3.258,IF(B4=13,3.336,IF(B4=14,3.407,3.472)))))))))))))</f>
        <v>2.3260000000000001</v>
      </c>
      <c r="Z33" s="117" t="s">
        <v>123</v>
      </c>
      <c r="AC33" s="153">
        <f t="shared" si="3"/>
        <v>19</v>
      </c>
      <c r="AD33" s="147" t="s">
        <v>133</v>
      </c>
      <c r="AE33" s="148"/>
      <c r="AF33" s="149">
        <f t="shared" si="20"/>
        <v>45382</v>
      </c>
      <c r="AG33" s="150">
        <v>27.1</v>
      </c>
      <c r="AH33" s="150">
        <v>27</v>
      </c>
      <c r="AI33" s="150">
        <v>27.6</v>
      </c>
      <c r="AJ33" s="150">
        <v>27.8</v>
      </c>
      <c r="AK33" s="150">
        <v>27.2</v>
      </c>
      <c r="AL33" s="150"/>
      <c r="AM33" s="150"/>
      <c r="AN33" s="150"/>
      <c r="AO33" s="150"/>
      <c r="AP33" s="150"/>
      <c r="AQ33" s="82">
        <f t="shared" si="4"/>
        <v>0.80000000000000071</v>
      </c>
      <c r="AR33" s="82">
        <f t="shared" si="2"/>
        <v>2.9261155815654751</v>
      </c>
      <c r="AU33" s="15">
        <f t="shared" si="5"/>
        <v>19</v>
      </c>
      <c r="AV33" s="47">
        <f t="shared" si="6"/>
        <v>45382</v>
      </c>
      <c r="AW33" s="87"/>
      <c r="AX33" s="87"/>
      <c r="AY33" s="88"/>
      <c r="AZ33" s="129" t="str">
        <f t="shared" si="21"/>
        <v/>
      </c>
      <c r="BA33" s="129">
        <f t="shared" si="22"/>
        <v>2.9261155815654751</v>
      </c>
      <c r="BB33" s="129" t="str">
        <f t="shared" si="9"/>
        <v/>
      </c>
      <c r="BC33" s="129" t="str">
        <f t="shared" si="23"/>
        <v/>
      </c>
      <c r="BD33" s="129" t="str">
        <f t="shared" si="24"/>
        <v/>
      </c>
      <c r="BE33" s="129" t="str">
        <f t="shared" si="25"/>
        <v/>
      </c>
      <c r="BF33" s="129" t="str">
        <f t="shared" si="26"/>
        <v/>
      </c>
      <c r="BG33" s="129" t="str">
        <f t="shared" si="27"/>
        <v/>
      </c>
      <c r="BH33" s="129" t="str">
        <f t="shared" si="28"/>
        <v/>
      </c>
      <c r="BI33" s="129" t="str">
        <f t="shared" si="29"/>
        <v/>
      </c>
      <c r="BJ33" s="129" t="str">
        <f t="shared" si="30"/>
        <v/>
      </c>
      <c r="BK33" s="129" t="str">
        <f t="shared" si="31"/>
        <v/>
      </c>
      <c r="BL33" s="58">
        <f t="shared" si="19"/>
        <v>2.9261155815654751</v>
      </c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</row>
    <row r="34" spans="4:81" x14ac:dyDescent="0.25">
      <c r="D34" s="57">
        <v>20</v>
      </c>
      <c r="E34" s="139" t="s">
        <v>134</v>
      </c>
      <c r="F34" s="126"/>
      <c r="G34" s="126"/>
      <c r="H34" s="146">
        <v>28.3</v>
      </c>
      <c r="I34" s="146">
        <v>31.2</v>
      </c>
      <c r="J34" s="146">
        <v>27.4</v>
      </c>
      <c r="K34" s="146">
        <v>27.8</v>
      </c>
      <c r="L34" s="146">
        <v>29.8</v>
      </c>
      <c r="M34" s="146"/>
      <c r="N34" s="146"/>
      <c r="O34" s="146"/>
      <c r="P34" s="146"/>
      <c r="Q34" s="146"/>
      <c r="R34" s="58">
        <f t="shared" si="0"/>
        <v>3.8000000000000007</v>
      </c>
      <c r="S34" s="58">
        <f t="shared" si="1"/>
        <v>13.148788927335644</v>
      </c>
      <c r="T34" s="19"/>
      <c r="V34" s="136" t="s">
        <v>122</v>
      </c>
      <c r="W34" s="137"/>
      <c r="X34" s="137"/>
      <c r="Y34" s="144">
        <f>IF(B4=2,2.8338,IF(B4=3,3.47,IF(B4=4,3.818,IF(B4=5,4.054,IF(B4=6,4.23,IF(B4=7,4.37,IF(B4=8,4.487,IF(B4=9,4.586,IF(B4=10,4.672,IF(B4=11,4.747,IF(B4=12,4.814,IF(B4=13,4.876,IF(B4=14,4.931,4.982)))))))))))))</f>
        <v>4.0540000000000003</v>
      </c>
      <c r="Z34" s="117" t="s">
        <v>124</v>
      </c>
      <c r="AC34" s="153">
        <f t="shared" si="3"/>
        <v>20</v>
      </c>
      <c r="AD34" s="147" t="s">
        <v>132</v>
      </c>
      <c r="AE34" s="148"/>
      <c r="AF34" s="149">
        <f t="shared" si="20"/>
        <v>45388</v>
      </c>
      <c r="AG34" s="150">
        <v>22.1</v>
      </c>
      <c r="AH34" s="150">
        <v>22</v>
      </c>
      <c r="AI34" s="150">
        <v>21.3</v>
      </c>
      <c r="AJ34" s="150">
        <v>19.7</v>
      </c>
      <c r="AK34" s="150">
        <v>21.8</v>
      </c>
      <c r="AL34" s="150"/>
      <c r="AM34" s="150"/>
      <c r="AN34" s="150"/>
      <c r="AO34" s="150"/>
      <c r="AP34" s="150"/>
      <c r="AQ34" s="82">
        <f t="shared" si="4"/>
        <v>2.4000000000000021</v>
      </c>
      <c r="AR34" s="82">
        <f t="shared" si="2"/>
        <v>11.225444340505152</v>
      </c>
      <c r="AU34" s="15">
        <f t="shared" si="5"/>
        <v>20</v>
      </c>
      <c r="AV34" s="47">
        <f t="shared" si="6"/>
        <v>45388</v>
      </c>
      <c r="AW34" s="87"/>
      <c r="AX34" s="87"/>
      <c r="AY34" s="88"/>
      <c r="AZ34" s="129">
        <f t="shared" si="21"/>
        <v>11.225444340505152</v>
      </c>
      <c r="BA34" s="129" t="str">
        <f t="shared" si="22"/>
        <v/>
      </c>
      <c r="BB34" s="129" t="str">
        <f t="shared" si="9"/>
        <v/>
      </c>
      <c r="BC34" s="129" t="str">
        <f t="shared" si="23"/>
        <v/>
      </c>
      <c r="BD34" s="129" t="str">
        <f t="shared" si="24"/>
        <v/>
      </c>
      <c r="BE34" s="129" t="str">
        <f t="shared" si="25"/>
        <v/>
      </c>
      <c r="BF34" s="129" t="str">
        <f t="shared" si="26"/>
        <v/>
      </c>
      <c r="BG34" s="129" t="str">
        <f t="shared" si="27"/>
        <v/>
      </c>
      <c r="BH34" s="129" t="str">
        <f t="shared" si="28"/>
        <v/>
      </c>
      <c r="BI34" s="129" t="str">
        <f t="shared" si="29"/>
        <v/>
      </c>
      <c r="BJ34" s="129" t="str">
        <f t="shared" si="30"/>
        <v/>
      </c>
      <c r="BK34" s="129" t="str">
        <f t="shared" si="31"/>
        <v/>
      </c>
      <c r="BL34" s="58">
        <f t="shared" si="19"/>
        <v>11.225444340505152</v>
      </c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</row>
    <row r="35" spans="4:81" x14ac:dyDescent="0.25">
      <c r="D35" s="57">
        <v>21</v>
      </c>
      <c r="E35" s="139" t="s">
        <v>134</v>
      </c>
      <c r="F35" s="126"/>
      <c r="G35" s="126"/>
      <c r="H35" s="146">
        <v>27.6</v>
      </c>
      <c r="I35" s="146">
        <v>30.7</v>
      </c>
      <c r="J35" s="146">
        <v>29.8</v>
      </c>
      <c r="K35" s="146">
        <v>29</v>
      </c>
      <c r="L35" s="146">
        <v>29.7</v>
      </c>
      <c r="M35" s="146"/>
      <c r="N35" s="146"/>
      <c r="O35" s="146"/>
      <c r="P35" s="146"/>
      <c r="Q35" s="146"/>
      <c r="R35" s="58">
        <f t="shared" si="0"/>
        <v>3.0999999999999979</v>
      </c>
      <c r="S35" s="58">
        <f t="shared" si="1"/>
        <v>10.558583106267024</v>
      </c>
      <c r="T35" s="19"/>
      <c r="V35" s="134" t="s">
        <v>121</v>
      </c>
      <c r="W35" s="135"/>
      <c r="X35" s="135"/>
      <c r="Y35" s="144">
        <f>IF(B4=2,3.686,IF(B4=3,4.358,IF(B4=4,4.698,IF(B4=5,4.918,IF(B4=6,5.078,IF(B4=7,5.203,IF(B4=8,5.307,IF(B4=9,5.394,IF(B4=10,5.469,IF(B4=11,5.534,IF(B4=12,5.592,IF(B4=13,5.646,IF(B4=14,5.693,5.737)))))))))))))</f>
        <v>4.9180000000000001</v>
      </c>
      <c r="Z35" s="117" t="s">
        <v>125</v>
      </c>
      <c r="AC35" s="153">
        <f t="shared" si="3"/>
        <v>21</v>
      </c>
      <c r="AD35" s="147" t="s">
        <v>132</v>
      </c>
      <c r="AE35" s="148"/>
      <c r="AF35" s="149">
        <f t="shared" si="20"/>
        <v>45394</v>
      </c>
      <c r="AG35" s="150">
        <v>20.6</v>
      </c>
      <c r="AH35" s="150">
        <v>19.5</v>
      </c>
      <c r="AI35" s="150">
        <v>21.4</v>
      </c>
      <c r="AJ35" s="150">
        <v>19.3</v>
      </c>
      <c r="AK35" s="150">
        <v>17.5</v>
      </c>
      <c r="AL35" s="150"/>
      <c r="AM35" s="150"/>
      <c r="AN35" s="150"/>
      <c r="AO35" s="150"/>
      <c r="AP35" s="150"/>
      <c r="AQ35" s="82">
        <f t="shared" si="4"/>
        <v>3.8999999999999986</v>
      </c>
      <c r="AR35" s="82">
        <f t="shared" si="2"/>
        <v>19.837232960325526</v>
      </c>
      <c r="AU35" s="15">
        <f t="shared" si="5"/>
        <v>21</v>
      </c>
      <c r="AV35" s="47">
        <f t="shared" si="6"/>
        <v>45394</v>
      </c>
      <c r="AW35" s="87"/>
      <c r="AX35" s="87"/>
      <c r="AY35" s="88"/>
      <c r="AZ35" s="129">
        <f t="shared" si="21"/>
        <v>19.837232960325526</v>
      </c>
      <c r="BA35" s="129" t="str">
        <f t="shared" si="22"/>
        <v/>
      </c>
      <c r="BB35" s="129" t="str">
        <f t="shared" si="9"/>
        <v/>
      </c>
      <c r="BC35" s="129" t="str">
        <f t="shared" si="23"/>
        <v/>
      </c>
      <c r="BD35" s="129" t="str">
        <f t="shared" si="24"/>
        <v/>
      </c>
      <c r="BE35" s="129" t="str">
        <f t="shared" si="25"/>
        <v/>
      </c>
      <c r="BF35" s="129" t="str">
        <f t="shared" si="26"/>
        <v/>
      </c>
      <c r="BG35" s="129" t="str">
        <f t="shared" si="27"/>
        <v/>
      </c>
      <c r="BH35" s="129" t="str">
        <f t="shared" si="28"/>
        <v/>
      </c>
      <c r="BI35" s="129" t="str">
        <f t="shared" si="29"/>
        <v/>
      </c>
      <c r="BJ35" s="129" t="str">
        <f t="shared" si="30"/>
        <v/>
      </c>
      <c r="BK35" s="129" t="str">
        <f t="shared" si="31"/>
        <v/>
      </c>
      <c r="BL35" s="58">
        <f t="shared" si="19"/>
        <v>19.837232960325526</v>
      </c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</row>
    <row r="36" spans="4:81" x14ac:dyDescent="0.25">
      <c r="D36" s="57">
        <v>22</v>
      </c>
      <c r="E36" s="139" t="s">
        <v>135</v>
      </c>
      <c r="F36" s="126"/>
      <c r="G36" s="126"/>
      <c r="H36" s="146">
        <v>18.899999999999999</v>
      </c>
      <c r="I36" s="146">
        <v>23.8</v>
      </c>
      <c r="J36" s="146">
        <v>18.600000000000001</v>
      </c>
      <c r="K36" s="146">
        <v>18.399999999999999</v>
      </c>
      <c r="L36" s="146">
        <v>21.9</v>
      </c>
      <c r="M36" s="146"/>
      <c r="N36" s="146"/>
      <c r="O36" s="146"/>
      <c r="P36" s="146"/>
      <c r="Q36" s="146"/>
      <c r="R36" s="58">
        <f t="shared" si="0"/>
        <v>5.4000000000000021</v>
      </c>
      <c r="S36" s="58">
        <f t="shared" si="1"/>
        <v>26.574803149606307</v>
      </c>
      <c r="T36" s="19"/>
      <c r="V36" s="110"/>
      <c r="AC36" s="153">
        <f t="shared" si="3"/>
        <v>22</v>
      </c>
      <c r="AD36" s="147" t="s">
        <v>135</v>
      </c>
      <c r="AE36" s="148"/>
      <c r="AF36" s="149">
        <f t="shared" si="20"/>
        <v>45400</v>
      </c>
      <c r="AG36" s="150">
        <v>11.7</v>
      </c>
      <c r="AH36" s="150">
        <v>13.2</v>
      </c>
      <c r="AI36" s="150">
        <v>12.7</v>
      </c>
      <c r="AJ36" s="150">
        <v>13.7</v>
      </c>
      <c r="AK36" s="150">
        <v>12.6</v>
      </c>
      <c r="AL36" s="150"/>
      <c r="AM36" s="150"/>
      <c r="AN36" s="150"/>
      <c r="AO36" s="150"/>
      <c r="AP36" s="150"/>
      <c r="AQ36" s="82">
        <f t="shared" si="4"/>
        <v>2</v>
      </c>
      <c r="AR36" s="82">
        <f t="shared" si="2"/>
        <v>15.649452269170579</v>
      </c>
      <c r="AU36" s="15">
        <f t="shared" si="5"/>
        <v>22</v>
      </c>
      <c r="AV36" s="47">
        <f t="shared" si="6"/>
        <v>45400</v>
      </c>
      <c r="AW36" s="87"/>
      <c r="AX36" s="87"/>
      <c r="AY36" s="88"/>
      <c r="AZ36" s="129" t="str">
        <f t="shared" si="21"/>
        <v/>
      </c>
      <c r="BA36" s="129" t="str">
        <f t="shared" si="22"/>
        <v/>
      </c>
      <c r="BB36" s="129" t="str">
        <f t="shared" si="9"/>
        <v/>
      </c>
      <c r="BC36" s="129">
        <f t="shared" si="23"/>
        <v>15.649452269170579</v>
      </c>
      <c r="BD36" s="129" t="str">
        <f t="shared" si="24"/>
        <v/>
      </c>
      <c r="BE36" s="129" t="str">
        <f t="shared" si="25"/>
        <v/>
      </c>
      <c r="BF36" s="129" t="str">
        <f t="shared" si="26"/>
        <v/>
      </c>
      <c r="BG36" s="129" t="str">
        <f t="shared" si="27"/>
        <v/>
      </c>
      <c r="BH36" s="129" t="str">
        <f t="shared" si="28"/>
        <v/>
      </c>
      <c r="BI36" s="129" t="str">
        <f t="shared" si="29"/>
        <v/>
      </c>
      <c r="BJ36" s="129" t="str">
        <f t="shared" si="30"/>
        <v/>
      </c>
      <c r="BK36" s="129" t="str">
        <f t="shared" si="31"/>
        <v/>
      </c>
      <c r="BL36" s="58">
        <f t="shared" si="19"/>
        <v>15.649452269170579</v>
      </c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</row>
    <row r="37" spans="4:81" x14ac:dyDescent="0.25">
      <c r="D37" s="57">
        <v>23</v>
      </c>
      <c r="E37" s="139" t="s">
        <v>135</v>
      </c>
      <c r="F37" s="126"/>
      <c r="G37" s="126"/>
      <c r="H37" s="146">
        <v>27.1</v>
      </c>
      <c r="I37" s="146">
        <v>27.3</v>
      </c>
      <c r="J37" s="146">
        <v>25</v>
      </c>
      <c r="K37" s="146">
        <v>26.7</v>
      </c>
      <c r="L37" s="146">
        <v>27.8</v>
      </c>
      <c r="M37" s="146"/>
      <c r="N37" s="146"/>
      <c r="O37" s="146"/>
      <c r="P37" s="146"/>
      <c r="Q37" s="146"/>
      <c r="R37" s="58">
        <f t="shared" si="0"/>
        <v>2.8000000000000007</v>
      </c>
      <c r="S37" s="58">
        <f t="shared" si="1"/>
        <v>10.45556385362211</v>
      </c>
      <c r="T37" s="19"/>
      <c r="AC37" s="153">
        <f t="shared" si="3"/>
        <v>23</v>
      </c>
      <c r="AD37" s="147" t="s">
        <v>132</v>
      </c>
      <c r="AE37" s="148"/>
      <c r="AF37" s="149">
        <f t="shared" si="20"/>
        <v>45406</v>
      </c>
      <c r="AG37" s="150">
        <v>13.3</v>
      </c>
      <c r="AH37" s="150">
        <v>12.3</v>
      </c>
      <c r="AI37" s="150">
        <v>12.9</v>
      </c>
      <c r="AJ37" s="150">
        <v>12.3</v>
      </c>
      <c r="AK37" s="150">
        <v>12.5</v>
      </c>
      <c r="AL37" s="150"/>
      <c r="AM37" s="150"/>
      <c r="AN37" s="150"/>
      <c r="AO37" s="150"/>
      <c r="AP37" s="150"/>
      <c r="AQ37" s="82">
        <f t="shared" si="4"/>
        <v>1</v>
      </c>
      <c r="AR37" s="82">
        <f t="shared" ref="AR37:AR38" si="32">IF(AG37="","",(AQ37/AVERAGE(AG37:AP37))*100)</f>
        <v>7.8988941548183256</v>
      </c>
      <c r="AU37" s="15">
        <f t="shared" si="5"/>
        <v>23</v>
      </c>
      <c r="AV37" s="47">
        <f t="shared" si="6"/>
        <v>45406</v>
      </c>
      <c r="AW37" s="87"/>
      <c r="AX37" s="87"/>
      <c r="AY37" s="88"/>
      <c r="AZ37" s="129">
        <f t="shared" si="21"/>
        <v>7.8988941548183256</v>
      </c>
      <c r="BA37" s="129" t="str">
        <f t="shared" si="22"/>
        <v/>
      </c>
      <c r="BB37" s="129" t="str">
        <f t="shared" si="9"/>
        <v/>
      </c>
      <c r="BC37" s="129" t="str">
        <f t="shared" si="23"/>
        <v/>
      </c>
      <c r="BD37" s="129" t="str">
        <f t="shared" si="24"/>
        <v/>
      </c>
      <c r="BE37" s="129" t="str">
        <f t="shared" si="25"/>
        <v/>
      </c>
      <c r="BF37" s="129" t="str">
        <f t="shared" si="26"/>
        <v/>
      </c>
      <c r="BG37" s="129" t="str">
        <f t="shared" si="27"/>
        <v/>
      </c>
      <c r="BH37" s="129" t="str">
        <f t="shared" si="28"/>
        <v/>
      </c>
      <c r="BI37" s="129" t="str">
        <f t="shared" si="29"/>
        <v/>
      </c>
      <c r="BJ37" s="129" t="str">
        <f t="shared" si="30"/>
        <v/>
      </c>
      <c r="BK37" s="129" t="str">
        <f t="shared" si="31"/>
        <v/>
      </c>
      <c r="BL37" s="58">
        <f t="shared" si="19"/>
        <v>7.8988941548183256</v>
      </c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</row>
    <row r="38" spans="4:81" x14ac:dyDescent="0.25">
      <c r="D38" s="57">
        <v>24</v>
      </c>
      <c r="E38" s="139" t="s">
        <v>135</v>
      </c>
      <c r="F38" s="126"/>
      <c r="G38" s="126"/>
      <c r="H38" s="146">
        <v>25.7</v>
      </c>
      <c r="I38" s="146">
        <v>33.9</v>
      </c>
      <c r="J38" s="146">
        <v>32.6</v>
      </c>
      <c r="K38" s="146">
        <v>27</v>
      </c>
      <c r="L38" s="146">
        <v>24.4</v>
      </c>
      <c r="M38" s="146"/>
      <c r="N38" s="146"/>
      <c r="O38" s="146"/>
      <c r="P38" s="146"/>
      <c r="Q38" s="146"/>
      <c r="R38" s="58">
        <f t="shared" si="0"/>
        <v>9.5</v>
      </c>
      <c r="S38" s="58">
        <f t="shared" si="1"/>
        <v>33.077994428969362</v>
      </c>
      <c r="T38" s="19"/>
      <c r="U38" s="18"/>
      <c r="AC38" s="153">
        <f t="shared" si="3"/>
        <v>24</v>
      </c>
      <c r="AD38" s="147" t="s">
        <v>133</v>
      </c>
      <c r="AE38" s="148"/>
      <c r="AF38" s="149">
        <f t="shared" si="20"/>
        <v>45412</v>
      </c>
      <c r="AG38" s="150">
        <v>32.700000000000003</v>
      </c>
      <c r="AH38" s="150">
        <v>31</v>
      </c>
      <c r="AI38" s="150">
        <v>31</v>
      </c>
      <c r="AJ38" s="150">
        <v>31</v>
      </c>
      <c r="AK38" s="150">
        <v>32.5</v>
      </c>
      <c r="AL38" s="150"/>
      <c r="AM38" s="150"/>
      <c r="AN38" s="150"/>
      <c r="AO38" s="150"/>
      <c r="AP38" s="150"/>
      <c r="AQ38" s="82">
        <f t="shared" si="4"/>
        <v>1.7000000000000028</v>
      </c>
      <c r="AR38" s="82">
        <f t="shared" si="32"/>
        <v>5.3729456384323733</v>
      </c>
      <c r="AU38" s="15">
        <f t="shared" si="5"/>
        <v>24</v>
      </c>
      <c r="AV38" s="47">
        <f t="shared" si="6"/>
        <v>45412</v>
      </c>
      <c r="AW38" s="87"/>
      <c r="AX38" s="87"/>
      <c r="AY38" s="88"/>
      <c r="AZ38" s="129" t="str">
        <f t="shared" si="21"/>
        <v/>
      </c>
      <c r="BA38" s="129">
        <f t="shared" si="22"/>
        <v>5.3729456384323733</v>
      </c>
      <c r="BB38" s="129" t="str">
        <f t="shared" si="9"/>
        <v/>
      </c>
      <c r="BC38" s="129" t="str">
        <f t="shared" si="23"/>
        <v/>
      </c>
      <c r="BD38" s="129" t="str">
        <f t="shared" si="24"/>
        <v/>
      </c>
      <c r="BE38" s="129" t="str">
        <f t="shared" si="25"/>
        <v/>
      </c>
      <c r="BF38" s="129" t="str">
        <f t="shared" si="26"/>
        <v/>
      </c>
      <c r="BG38" s="129" t="str">
        <f t="shared" si="27"/>
        <v/>
      </c>
      <c r="BH38" s="129" t="str">
        <f t="shared" si="28"/>
        <v/>
      </c>
      <c r="BI38" s="129" t="str">
        <f t="shared" si="29"/>
        <v/>
      </c>
      <c r="BJ38" s="129" t="str">
        <f t="shared" si="30"/>
        <v/>
      </c>
      <c r="BK38" s="129" t="str">
        <f t="shared" si="31"/>
        <v/>
      </c>
      <c r="BL38" s="58">
        <f t="shared" si="19"/>
        <v>5.3729456384323733</v>
      </c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</row>
    <row r="39" spans="4:81" x14ac:dyDescent="0.25">
      <c r="D39" s="57">
        <v>25</v>
      </c>
      <c r="E39" s="139" t="s">
        <v>135</v>
      </c>
      <c r="F39" s="126"/>
      <c r="G39" s="126"/>
      <c r="H39" s="146">
        <v>26.8</v>
      </c>
      <c r="I39" s="146">
        <v>26.4</v>
      </c>
      <c r="J39" s="146">
        <v>25.6</v>
      </c>
      <c r="K39" s="146">
        <v>25.1</v>
      </c>
      <c r="L39" s="146">
        <v>27.6</v>
      </c>
      <c r="M39" s="146"/>
      <c r="N39" s="146"/>
      <c r="O39" s="146"/>
      <c r="P39" s="146"/>
      <c r="Q39" s="146"/>
      <c r="R39" s="58">
        <f t="shared" si="0"/>
        <v>2.5</v>
      </c>
      <c r="S39" s="58">
        <f t="shared" si="1"/>
        <v>9.5057034220532319</v>
      </c>
      <c r="T39" s="19"/>
      <c r="U39" s="18"/>
      <c r="V39" s="96" t="s">
        <v>86</v>
      </c>
      <c r="W39" s="97"/>
      <c r="X39" s="98"/>
      <c r="Y39" s="138">
        <f>S175</f>
        <v>13.565371947776967</v>
      </c>
      <c r="AC39" s="153">
        <f t="shared" si="3"/>
        <v>25</v>
      </c>
      <c r="AD39" s="147" t="s">
        <v>132</v>
      </c>
      <c r="AE39" s="148"/>
      <c r="AF39" s="149">
        <f t="shared" si="20"/>
        <v>45418</v>
      </c>
      <c r="AG39" s="150">
        <v>33</v>
      </c>
      <c r="AH39" s="150">
        <v>35</v>
      </c>
      <c r="AI39" s="150">
        <v>31.2</v>
      </c>
      <c r="AJ39" s="150">
        <v>30.3</v>
      </c>
      <c r="AK39" s="150">
        <v>32.9</v>
      </c>
      <c r="AL39" s="150"/>
      <c r="AM39" s="150"/>
      <c r="AN39" s="150"/>
      <c r="AO39" s="150"/>
      <c r="AP39" s="150"/>
      <c r="AQ39" s="82">
        <f t="shared" si="4"/>
        <v>4.6999999999999993</v>
      </c>
      <c r="AR39" s="82">
        <f>IF(AG39="","",(AQ39/AVERAGE(AG39:AP39))*100)</f>
        <v>14.470443349753689</v>
      </c>
      <c r="AU39" s="15">
        <f t="shared" si="5"/>
        <v>25</v>
      </c>
      <c r="AV39" s="47">
        <f t="shared" si="6"/>
        <v>45418</v>
      </c>
      <c r="AW39" s="87"/>
      <c r="AX39" s="87"/>
      <c r="AY39" s="88"/>
      <c r="AZ39" s="129">
        <f t="shared" si="21"/>
        <v>14.470443349753689</v>
      </c>
      <c r="BA39" s="129" t="str">
        <f t="shared" si="22"/>
        <v/>
      </c>
      <c r="BB39" s="129" t="str">
        <f t="shared" si="9"/>
        <v/>
      </c>
      <c r="BC39" s="129" t="str">
        <f t="shared" si="23"/>
        <v/>
      </c>
      <c r="BD39" s="129" t="str">
        <f t="shared" si="24"/>
        <v/>
      </c>
      <c r="BE39" s="129" t="str">
        <f t="shared" si="25"/>
        <v/>
      </c>
      <c r="BF39" s="129" t="str">
        <f t="shared" si="26"/>
        <v/>
      </c>
      <c r="BG39" s="129" t="str">
        <f t="shared" si="27"/>
        <v/>
      </c>
      <c r="BH39" s="129" t="str">
        <f t="shared" si="28"/>
        <v/>
      </c>
      <c r="BI39" s="129" t="str">
        <f t="shared" si="29"/>
        <v/>
      </c>
      <c r="BJ39" s="129" t="str">
        <f t="shared" si="30"/>
        <v/>
      </c>
      <c r="BK39" s="129" t="str">
        <f t="shared" si="31"/>
        <v/>
      </c>
      <c r="BL39" s="58">
        <f t="shared" si="19"/>
        <v>14.470443349753689</v>
      </c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</row>
    <row r="40" spans="4:81" x14ac:dyDescent="0.25">
      <c r="D40" s="57">
        <v>26</v>
      </c>
      <c r="E40" s="139" t="s">
        <v>135</v>
      </c>
      <c r="F40" s="126"/>
      <c r="G40" s="126"/>
      <c r="H40" s="146">
        <v>27</v>
      </c>
      <c r="I40" s="146">
        <v>25.6</v>
      </c>
      <c r="J40" s="146">
        <v>28.4</v>
      </c>
      <c r="K40" s="146">
        <v>29.1</v>
      </c>
      <c r="L40" s="146">
        <v>26.6</v>
      </c>
      <c r="M40" s="146"/>
      <c r="N40" s="146"/>
      <c r="O40" s="146"/>
      <c r="P40" s="146"/>
      <c r="Q40" s="146"/>
      <c r="R40" s="58">
        <f t="shared" si="0"/>
        <v>3.5</v>
      </c>
      <c r="S40" s="58">
        <f t="shared" si="1"/>
        <v>12.801755669348941</v>
      </c>
      <c r="T40" s="19"/>
      <c r="U40" s="18"/>
      <c r="V40" s="100" t="s">
        <v>108</v>
      </c>
      <c r="W40" s="101"/>
      <c r="X40" s="102"/>
      <c r="Y40" s="138">
        <f>Y39/Y33</f>
        <v>5.8320601667140872</v>
      </c>
      <c r="AC40" s="153">
        <f t="shared" si="3"/>
        <v>26</v>
      </c>
      <c r="AD40" s="147" t="s">
        <v>132</v>
      </c>
      <c r="AE40" s="148"/>
      <c r="AF40" s="149">
        <f t="shared" si="20"/>
        <v>45424</v>
      </c>
      <c r="AG40" s="150">
        <v>33.299999999999997</v>
      </c>
      <c r="AH40" s="150">
        <v>33.200000000000003</v>
      </c>
      <c r="AI40" s="150">
        <v>27.5</v>
      </c>
      <c r="AJ40" s="150">
        <v>26</v>
      </c>
      <c r="AK40" s="150">
        <v>33.700000000000003</v>
      </c>
      <c r="AL40" s="150"/>
      <c r="AM40" s="150"/>
      <c r="AN40" s="150"/>
      <c r="AO40" s="150"/>
      <c r="AP40" s="150"/>
      <c r="AQ40" s="82">
        <f t="shared" si="4"/>
        <v>7.7000000000000028</v>
      </c>
      <c r="AR40" s="82">
        <f t="shared" ref="AR40:AR174" si="33">IF(AG40="","",(AQ40/AVERAGE(AG40:AP40))*100)</f>
        <v>25.048796356538723</v>
      </c>
      <c r="AU40" s="15">
        <f t="shared" si="5"/>
        <v>26</v>
      </c>
      <c r="AV40" s="47">
        <f t="shared" si="6"/>
        <v>45424</v>
      </c>
      <c r="AW40" s="87"/>
      <c r="AX40" s="87"/>
      <c r="AY40" s="88"/>
      <c r="AZ40" s="129">
        <f t="shared" si="21"/>
        <v>25.048796356538723</v>
      </c>
      <c r="BA40" s="129" t="str">
        <f t="shared" si="22"/>
        <v/>
      </c>
      <c r="BB40" s="129" t="str">
        <f t="shared" si="9"/>
        <v/>
      </c>
      <c r="BC40" s="129" t="str">
        <f t="shared" si="23"/>
        <v/>
      </c>
      <c r="BD40" s="129" t="str">
        <f t="shared" si="24"/>
        <v/>
      </c>
      <c r="BE40" s="129" t="str">
        <f t="shared" si="25"/>
        <v/>
      </c>
      <c r="BF40" s="129" t="str">
        <f t="shared" si="26"/>
        <v/>
      </c>
      <c r="BG40" s="129" t="str">
        <f t="shared" si="27"/>
        <v/>
      </c>
      <c r="BH40" s="129" t="str">
        <f t="shared" si="28"/>
        <v/>
      </c>
      <c r="BI40" s="129" t="str">
        <f t="shared" si="29"/>
        <v/>
      </c>
      <c r="BJ40" s="129" t="str">
        <f t="shared" si="30"/>
        <v/>
      </c>
      <c r="BK40" s="129" t="str">
        <f t="shared" si="31"/>
        <v/>
      </c>
      <c r="BL40" s="58">
        <f t="shared" si="19"/>
        <v>25.048796356538723</v>
      </c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</row>
    <row r="41" spans="4:81" x14ac:dyDescent="0.25">
      <c r="D41" s="57">
        <v>27</v>
      </c>
      <c r="E41" s="139" t="s">
        <v>135</v>
      </c>
      <c r="F41" s="126"/>
      <c r="G41" s="126"/>
      <c r="H41" s="146">
        <v>26.7</v>
      </c>
      <c r="I41" s="146">
        <v>25.5</v>
      </c>
      <c r="J41" s="146">
        <v>25</v>
      </c>
      <c r="K41" s="146">
        <v>29.2</v>
      </c>
      <c r="L41" s="146">
        <v>28.1</v>
      </c>
      <c r="M41" s="146"/>
      <c r="N41" s="146"/>
      <c r="O41" s="146"/>
      <c r="P41" s="146"/>
      <c r="Q41" s="146"/>
      <c r="R41" s="58">
        <f t="shared" si="0"/>
        <v>4.1999999999999993</v>
      </c>
      <c r="S41" s="58">
        <f t="shared" si="1"/>
        <v>15.613382899628251</v>
      </c>
      <c r="T41" s="19"/>
      <c r="U41" s="18"/>
      <c r="V41" s="99" t="s">
        <v>87</v>
      </c>
      <c r="W41" s="32"/>
      <c r="X41" s="31"/>
      <c r="Y41" s="138">
        <f>Y40*Y34</f>
        <v>23.643171915858911</v>
      </c>
      <c r="AC41" s="153">
        <f t="shared" si="3"/>
        <v>27</v>
      </c>
      <c r="AD41" s="147" t="s">
        <v>135</v>
      </c>
      <c r="AE41" s="148"/>
      <c r="AF41" s="149">
        <f t="shared" si="20"/>
        <v>45430</v>
      </c>
      <c r="AG41" s="150">
        <v>33.299999999999997</v>
      </c>
      <c r="AH41" s="150">
        <v>33.799999999999997</v>
      </c>
      <c r="AI41" s="150">
        <v>33.1</v>
      </c>
      <c r="AJ41" s="150">
        <v>31.9</v>
      </c>
      <c r="AK41" s="150">
        <v>31</v>
      </c>
      <c r="AL41" s="150"/>
      <c r="AM41" s="150"/>
      <c r="AN41" s="150"/>
      <c r="AO41" s="150"/>
      <c r="AP41" s="150"/>
      <c r="AQ41" s="82">
        <f t="shared" si="4"/>
        <v>2.7999999999999972</v>
      </c>
      <c r="AR41" s="82">
        <f t="shared" si="33"/>
        <v>8.5836909871244558</v>
      </c>
      <c r="AU41" s="15">
        <f t="shared" si="5"/>
        <v>27</v>
      </c>
      <c r="AV41" s="47">
        <f t="shared" si="6"/>
        <v>45430</v>
      </c>
      <c r="AW41" s="87"/>
      <c r="AX41" s="87"/>
      <c r="AY41" s="88"/>
      <c r="AZ41" s="129" t="str">
        <f t="shared" si="21"/>
        <v/>
      </c>
      <c r="BA41" s="129" t="str">
        <f t="shared" si="22"/>
        <v/>
      </c>
      <c r="BB41" s="129" t="str">
        <f t="shared" si="9"/>
        <v/>
      </c>
      <c r="BC41" s="129">
        <f t="shared" si="23"/>
        <v>8.5836909871244558</v>
      </c>
      <c r="BD41" s="129" t="str">
        <f t="shared" si="24"/>
        <v/>
      </c>
      <c r="BE41" s="129" t="str">
        <f t="shared" si="25"/>
        <v/>
      </c>
      <c r="BF41" s="129" t="str">
        <f t="shared" si="26"/>
        <v/>
      </c>
      <c r="BG41" s="129" t="str">
        <f t="shared" si="27"/>
        <v/>
      </c>
      <c r="BH41" s="129" t="str">
        <f t="shared" si="28"/>
        <v/>
      </c>
      <c r="BI41" s="129" t="str">
        <f t="shared" si="29"/>
        <v/>
      </c>
      <c r="BJ41" s="129" t="str">
        <f t="shared" si="30"/>
        <v/>
      </c>
      <c r="BK41" s="129" t="str">
        <f t="shared" si="31"/>
        <v/>
      </c>
      <c r="BL41" s="58">
        <f t="shared" si="19"/>
        <v>8.5836909871244558</v>
      </c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</row>
    <row r="42" spans="4:81" x14ac:dyDescent="0.25">
      <c r="D42" s="57">
        <v>28</v>
      </c>
      <c r="E42" s="139" t="s">
        <v>135</v>
      </c>
      <c r="F42" s="126"/>
      <c r="G42" s="126"/>
      <c r="H42" s="146">
        <v>30.3</v>
      </c>
      <c r="I42" s="146">
        <v>31.3</v>
      </c>
      <c r="J42" s="146">
        <v>29.5</v>
      </c>
      <c r="K42" s="146">
        <v>33.200000000000003</v>
      </c>
      <c r="L42" s="146">
        <v>29.5</v>
      </c>
      <c r="M42" s="146"/>
      <c r="N42" s="146"/>
      <c r="O42" s="146"/>
      <c r="P42" s="146"/>
      <c r="Q42" s="146"/>
      <c r="R42" s="58">
        <f t="shared" si="0"/>
        <v>3.7000000000000028</v>
      </c>
      <c r="S42" s="58">
        <f t="shared" si="1"/>
        <v>12.02860858257478</v>
      </c>
      <c r="T42" s="19"/>
      <c r="U42" s="18"/>
      <c r="V42" s="99" t="s">
        <v>88</v>
      </c>
      <c r="W42" s="32"/>
      <c r="X42" s="31"/>
      <c r="Y42" s="138">
        <f>Y40*Y35</f>
        <v>28.682071899899881</v>
      </c>
      <c r="AC42" s="153">
        <f t="shared" si="3"/>
        <v>28</v>
      </c>
      <c r="AD42" s="147" t="s">
        <v>133</v>
      </c>
      <c r="AE42" s="148"/>
      <c r="AF42" s="149">
        <f t="shared" si="20"/>
        <v>45436</v>
      </c>
      <c r="AG42" s="150">
        <v>29.7</v>
      </c>
      <c r="AH42" s="150">
        <v>28.4</v>
      </c>
      <c r="AI42" s="150">
        <v>27.9</v>
      </c>
      <c r="AJ42" s="150">
        <v>27.3</v>
      </c>
      <c r="AK42" s="150">
        <v>31.1</v>
      </c>
      <c r="AL42" s="150"/>
      <c r="AM42" s="150"/>
      <c r="AN42" s="150"/>
      <c r="AO42" s="150"/>
      <c r="AP42" s="150"/>
      <c r="AQ42" s="82">
        <f t="shared" si="4"/>
        <v>3.8000000000000007</v>
      </c>
      <c r="AR42" s="82">
        <f t="shared" si="33"/>
        <v>13.157894736842108</v>
      </c>
      <c r="AU42" s="15">
        <f t="shared" si="5"/>
        <v>28</v>
      </c>
      <c r="AV42" s="47">
        <f t="shared" si="6"/>
        <v>45436</v>
      </c>
      <c r="AW42" s="87"/>
      <c r="AX42" s="87"/>
      <c r="AY42" s="88"/>
      <c r="AZ42" s="129" t="str">
        <f t="shared" si="21"/>
        <v/>
      </c>
      <c r="BA42" s="129">
        <f t="shared" si="22"/>
        <v>13.157894736842108</v>
      </c>
      <c r="BB42" s="129" t="str">
        <f t="shared" si="9"/>
        <v/>
      </c>
      <c r="BC42" s="129" t="str">
        <f t="shared" si="23"/>
        <v/>
      </c>
      <c r="BD42" s="129" t="str">
        <f t="shared" si="24"/>
        <v/>
      </c>
      <c r="BE42" s="129" t="str">
        <f t="shared" si="25"/>
        <v/>
      </c>
      <c r="BF42" s="129" t="str">
        <f t="shared" si="26"/>
        <v/>
      </c>
      <c r="BG42" s="129" t="str">
        <f t="shared" si="27"/>
        <v/>
      </c>
      <c r="BH42" s="129" t="str">
        <f t="shared" si="28"/>
        <v/>
      </c>
      <c r="BI42" s="129" t="str">
        <f t="shared" si="29"/>
        <v/>
      </c>
      <c r="BJ42" s="129" t="str">
        <f t="shared" si="30"/>
        <v/>
      </c>
      <c r="BK42" s="129" t="str">
        <f t="shared" si="31"/>
        <v/>
      </c>
      <c r="BL42" s="58">
        <f t="shared" si="19"/>
        <v>13.157894736842108</v>
      </c>
      <c r="BO42" s="176" t="s">
        <v>148</v>
      </c>
      <c r="BP42" s="176"/>
      <c r="BQ42" s="176"/>
    </row>
    <row r="43" spans="4:81" ht="15" customHeight="1" x14ac:dyDescent="0.25">
      <c r="D43" s="57">
        <v>29</v>
      </c>
      <c r="E43" s="139" t="s">
        <v>135</v>
      </c>
      <c r="F43" s="126"/>
      <c r="G43" s="126"/>
      <c r="H43" s="146">
        <v>29</v>
      </c>
      <c r="I43" s="146">
        <v>25.8</v>
      </c>
      <c r="J43" s="146">
        <v>30.8</v>
      </c>
      <c r="K43" s="146">
        <v>27.6</v>
      </c>
      <c r="L43" s="146">
        <v>28.3</v>
      </c>
      <c r="M43" s="146"/>
      <c r="N43" s="146"/>
      <c r="O43" s="146"/>
      <c r="P43" s="146"/>
      <c r="Q43" s="146"/>
      <c r="R43" s="58">
        <f t="shared" si="0"/>
        <v>5</v>
      </c>
      <c r="S43" s="58">
        <f t="shared" si="1"/>
        <v>17.667844522968199</v>
      </c>
      <c r="T43" s="19"/>
      <c r="U43" s="18"/>
      <c r="AC43" s="153">
        <f t="shared" si="3"/>
        <v>29</v>
      </c>
      <c r="AD43" s="147" t="s">
        <v>132</v>
      </c>
      <c r="AE43" s="148"/>
      <c r="AF43" s="149">
        <f t="shared" si="20"/>
        <v>45442</v>
      </c>
      <c r="AG43" s="150">
        <v>27.3</v>
      </c>
      <c r="AH43" s="150">
        <v>27.8</v>
      </c>
      <c r="AI43" s="150">
        <v>27.2</v>
      </c>
      <c r="AJ43" s="150">
        <v>30.5</v>
      </c>
      <c r="AK43" s="150">
        <v>29.2</v>
      </c>
      <c r="AL43" s="150"/>
      <c r="AM43" s="150"/>
      <c r="AN43" s="150"/>
      <c r="AO43" s="150"/>
      <c r="AP43" s="150"/>
      <c r="AQ43" s="82">
        <f t="shared" si="4"/>
        <v>3.3000000000000007</v>
      </c>
      <c r="AR43" s="82">
        <f t="shared" si="33"/>
        <v>11.619718309859158</v>
      </c>
      <c r="AU43" s="15">
        <f t="shared" si="5"/>
        <v>29</v>
      </c>
      <c r="AV43" s="47">
        <f t="shared" si="6"/>
        <v>45442</v>
      </c>
      <c r="AW43" s="87"/>
      <c r="AX43" s="87"/>
      <c r="AY43" s="88"/>
      <c r="AZ43" s="129">
        <f t="shared" si="21"/>
        <v>11.619718309859158</v>
      </c>
      <c r="BA43" s="129" t="str">
        <f t="shared" si="22"/>
        <v/>
      </c>
      <c r="BB43" s="129" t="str">
        <f t="shared" si="9"/>
        <v/>
      </c>
      <c r="BC43" s="129" t="str">
        <f t="shared" si="23"/>
        <v/>
      </c>
      <c r="BD43" s="129" t="str">
        <f t="shared" si="24"/>
        <v/>
      </c>
      <c r="BE43" s="129" t="str">
        <f t="shared" si="25"/>
        <v/>
      </c>
      <c r="BF43" s="129" t="str">
        <f t="shared" si="26"/>
        <v/>
      </c>
      <c r="BG43" s="129" t="str">
        <f t="shared" si="27"/>
        <v/>
      </c>
      <c r="BH43" s="129" t="str">
        <f t="shared" si="28"/>
        <v/>
      </c>
      <c r="BI43" s="129" t="str">
        <f t="shared" si="29"/>
        <v/>
      </c>
      <c r="BJ43" s="129" t="str">
        <f t="shared" si="30"/>
        <v/>
      </c>
      <c r="BK43" s="129" t="str">
        <f t="shared" si="31"/>
        <v/>
      </c>
      <c r="BL43" s="58">
        <f t="shared" si="19"/>
        <v>11.619718309859158</v>
      </c>
    </row>
    <row r="44" spans="4:81" ht="15" customHeight="1" x14ac:dyDescent="0.25">
      <c r="D44" s="57">
        <v>30</v>
      </c>
      <c r="E44" s="139" t="s">
        <v>135</v>
      </c>
      <c r="F44" s="126"/>
      <c r="G44" s="126"/>
      <c r="H44" s="146">
        <v>19</v>
      </c>
      <c r="I44" s="146">
        <v>20.3</v>
      </c>
      <c r="J44" s="146">
        <v>20.8</v>
      </c>
      <c r="K44" s="146">
        <v>20.8</v>
      </c>
      <c r="L44" s="146">
        <v>21.3</v>
      </c>
      <c r="M44" s="146"/>
      <c r="N44" s="146"/>
      <c r="O44" s="146"/>
      <c r="P44" s="146"/>
      <c r="Q44" s="146"/>
      <c r="R44" s="58">
        <f t="shared" si="0"/>
        <v>2.3000000000000007</v>
      </c>
      <c r="S44" s="58">
        <f t="shared" si="1"/>
        <v>11.252446183953039</v>
      </c>
      <c r="T44" s="19"/>
      <c r="U44" s="18"/>
      <c r="V44" s="130" t="s">
        <v>118</v>
      </c>
      <c r="Y44" t="s">
        <v>119</v>
      </c>
      <c r="AC44" s="153">
        <f t="shared" si="3"/>
        <v>30</v>
      </c>
      <c r="AD44" s="147" t="s">
        <v>132</v>
      </c>
      <c r="AE44" s="148"/>
      <c r="AF44" s="149">
        <f t="shared" si="20"/>
        <v>45448</v>
      </c>
      <c r="AG44" s="150">
        <v>25.7</v>
      </c>
      <c r="AH44" s="150">
        <v>27.2</v>
      </c>
      <c r="AI44" s="150">
        <v>27.6</v>
      </c>
      <c r="AJ44" s="150">
        <v>23.6</v>
      </c>
      <c r="AK44" s="150">
        <v>25.4</v>
      </c>
      <c r="AL44" s="150"/>
      <c r="AM44" s="150"/>
      <c r="AN44" s="150"/>
      <c r="AO44" s="150"/>
      <c r="AP44" s="150"/>
      <c r="AQ44" s="82">
        <f t="shared" si="4"/>
        <v>4</v>
      </c>
      <c r="AR44" s="82">
        <f t="shared" si="33"/>
        <v>15.444015444015443</v>
      </c>
      <c r="AU44" s="15">
        <f t="shared" si="5"/>
        <v>30</v>
      </c>
      <c r="AV44" s="47">
        <f t="shared" si="6"/>
        <v>45448</v>
      </c>
      <c r="AW44" s="87"/>
      <c r="AX44" s="87"/>
      <c r="AY44" s="88"/>
      <c r="AZ44" s="129">
        <f t="shared" si="21"/>
        <v>15.444015444015443</v>
      </c>
      <c r="BA44" s="129" t="str">
        <f t="shared" si="22"/>
        <v/>
      </c>
      <c r="BB44" s="129" t="str">
        <f t="shared" si="9"/>
        <v/>
      </c>
      <c r="BC44" s="129" t="str">
        <f t="shared" si="23"/>
        <v/>
      </c>
      <c r="BD44" s="129" t="str">
        <f t="shared" si="24"/>
        <v/>
      </c>
      <c r="BE44" s="129" t="str">
        <f t="shared" si="25"/>
        <v/>
      </c>
      <c r="BF44" s="129" t="str">
        <f t="shared" si="26"/>
        <v/>
      </c>
      <c r="BG44" s="129" t="str">
        <f t="shared" si="27"/>
        <v/>
      </c>
      <c r="BH44" s="129" t="str">
        <f t="shared" si="28"/>
        <v/>
      </c>
      <c r="BI44" s="129" t="str">
        <f t="shared" si="29"/>
        <v/>
      </c>
      <c r="BJ44" s="129" t="str">
        <f t="shared" si="30"/>
        <v/>
      </c>
      <c r="BK44" s="129" t="str">
        <f t="shared" si="31"/>
        <v/>
      </c>
      <c r="BL44" s="58">
        <f t="shared" si="19"/>
        <v>15.444015444015443</v>
      </c>
    </row>
    <row r="45" spans="4:81" ht="15" customHeight="1" x14ac:dyDescent="0.25">
      <c r="D45" s="57">
        <v>31</v>
      </c>
      <c r="E45" s="139" t="s">
        <v>138</v>
      </c>
      <c r="F45" s="126"/>
      <c r="G45" s="126"/>
      <c r="H45" s="146">
        <v>31.5</v>
      </c>
      <c r="I45" s="146">
        <v>31.8</v>
      </c>
      <c r="J45" s="146">
        <v>26.8</v>
      </c>
      <c r="K45" s="146">
        <v>26.8</v>
      </c>
      <c r="L45" s="146">
        <v>28.9</v>
      </c>
      <c r="M45" s="146"/>
      <c r="N45" s="146"/>
      <c r="O45" s="146"/>
      <c r="P45" s="146"/>
      <c r="Q45" s="146"/>
      <c r="R45" s="58">
        <f t="shared" ref="R45" si="34">IF(H45=0,"",MAX(H45:Q45)-MIN(H45:Q45))</f>
        <v>5</v>
      </c>
      <c r="S45" s="58">
        <f>IF(H45&lt;=0,"",(R45/AVERAGE(H45:Q45))*100)</f>
        <v>17.14677640603567</v>
      </c>
      <c r="T45" s="19"/>
      <c r="U45" s="18"/>
      <c r="V45" s="130" t="s">
        <v>108</v>
      </c>
      <c r="Y45" s="130" t="s">
        <v>116</v>
      </c>
      <c r="AC45" s="153">
        <f t="shared" si="3"/>
        <v>31</v>
      </c>
      <c r="AD45" s="147" t="s">
        <v>135</v>
      </c>
      <c r="AE45" s="148"/>
      <c r="AF45" s="149">
        <f t="shared" si="20"/>
        <v>45454</v>
      </c>
      <c r="AG45" s="150">
        <v>27.4</v>
      </c>
      <c r="AH45" s="150">
        <v>27.4</v>
      </c>
      <c r="AI45" s="150">
        <v>25.6</v>
      </c>
      <c r="AJ45" s="150">
        <v>27.4</v>
      </c>
      <c r="AK45" s="150">
        <v>26.7</v>
      </c>
      <c r="AL45" s="150"/>
      <c r="AM45" s="150"/>
      <c r="AN45" s="150"/>
      <c r="AO45" s="150"/>
      <c r="AP45" s="150"/>
      <c r="AQ45" s="82">
        <f t="shared" si="4"/>
        <v>1.7999999999999972</v>
      </c>
      <c r="AR45" s="82">
        <f t="shared" si="33"/>
        <v>6.6914498141263836</v>
      </c>
      <c r="AU45" s="15">
        <f t="shared" si="5"/>
        <v>31</v>
      </c>
      <c r="AV45" s="47">
        <f t="shared" si="6"/>
        <v>45454</v>
      </c>
      <c r="AW45" s="87"/>
      <c r="AX45" s="87"/>
      <c r="AY45" s="88"/>
      <c r="AZ45" s="129" t="str">
        <f t="shared" si="21"/>
        <v/>
      </c>
      <c r="BA45" s="129" t="str">
        <f t="shared" si="22"/>
        <v/>
      </c>
      <c r="BB45" s="129" t="str">
        <f t="shared" si="9"/>
        <v/>
      </c>
      <c r="BC45" s="129">
        <f t="shared" si="23"/>
        <v>6.6914498141263836</v>
      </c>
      <c r="BD45" s="129" t="str">
        <f t="shared" si="24"/>
        <v/>
      </c>
      <c r="BE45" s="129" t="str">
        <f t="shared" si="25"/>
        <v/>
      </c>
      <c r="BF45" s="129" t="str">
        <f t="shared" si="26"/>
        <v/>
      </c>
      <c r="BG45" s="129" t="str">
        <f t="shared" si="27"/>
        <v/>
      </c>
      <c r="BH45" s="129" t="str">
        <f t="shared" si="28"/>
        <v/>
      </c>
      <c r="BI45" s="129" t="str">
        <f t="shared" si="29"/>
        <v/>
      </c>
      <c r="BJ45" s="129" t="str">
        <f t="shared" si="30"/>
        <v/>
      </c>
      <c r="BK45" s="129" t="str">
        <f t="shared" si="31"/>
        <v/>
      </c>
      <c r="BL45" s="58">
        <f t="shared" si="19"/>
        <v>6.6914498141263836</v>
      </c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</row>
    <row r="46" spans="4:81" ht="15" customHeight="1" x14ac:dyDescent="0.25">
      <c r="D46" s="57">
        <v>32</v>
      </c>
      <c r="E46" s="139" t="s">
        <v>138</v>
      </c>
      <c r="F46" s="126"/>
      <c r="G46" s="126"/>
      <c r="H46" s="146">
        <v>31.6</v>
      </c>
      <c r="I46" s="146">
        <v>30.4</v>
      </c>
      <c r="J46" s="146">
        <v>31.8</v>
      </c>
      <c r="K46" s="146">
        <v>32.4</v>
      </c>
      <c r="L46" s="146">
        <v>32.299999999999997</v>
      </c>
      <c r="M46" s="146"/>
      <c r="N46" s="146"/>
      <c r="O46" s="146"/>
      <c r="P46" s="146"/>
      <c r="Q46" s="146"/>
      <c r="R46" s="58">
        <f t="shared" ref="R46:R174" si="35">IF(H46=0,"",MAX(H46:Q46)-MIN(H46:Q46))</f>
        <v>2</v>
      </c>
      <c r="S46" s="58">
        <f t="shared" ref="S46:S174" si="36">IF(H46&lt;=0,"",(R46/AVERAGE(H46:Q46))*100)</f>
        <v>6.309148264984227</v>
      </c>
      <c r="T46" s="19"/>
      <c r="U46" s="18"/>
      <c r="V46" s="130" t="s">
        <v>87</v>
      </c>
      <c r="Y46" s="130" t="s">
        <v>117</v>
      </c>
      <c r="AC46" s="153">
        <f t="shared" si="3"/>
        <v>32</v>
      </c>
      <c r="AD46" s="147" t="s">
        <v>133</v>
      </c>
      <c r="AE46" s="148"/>
      <c r="AF46" s="149">
        <f t="shared" si="20"/>
        <v>45460</v>
      </c>
      <c r="AG46" s="150">
        <v>26.9</v>
      </c>
      <c r="AH46" s="150">
        <v>27.7</v>
      </c>
      <c r="AI46" s="150">
        <v>26.8</v>
      </c>
      <c r="AJ46" s="150">
        <v>24.6</v>
      </c>
      <c r="AK46" s="150">
        <v>25.9</v>
      </c>
      <c r="AL46" s="150"/>
      <c r="AM46" s="150"/>
      <c r="AN46" s="150"/>
      <c r="AO46" s="150"/>
      <c r="AP46" s="150"/>
      <c r="AQ46" s="82">
        <f t="shared" si="4"/>
        <v>3.0999999999999979</v>
      </c>
      <c r="AR46" s="82">
        <f t="shared" si="33"/>
        <v>11.751326762699005</v>
      </c>
      <c r="AU46" s="15">
        <f t="shared" si="5"/>
        <v>32</v>
      </c>
      <c r="AV46" s="47">
        <f t="shared" si="6"/>
        <v>45460</v>
      </c>
      <c r="AW46" s="87"/>
      <c r="AX46" s="87"/>
      <c r="AY46" s="88"/>
      <c r="AZ46" s="129" t="str">
        <f t="shared" si="21"/>
        <v/>
      </c>
      <c r="BA46" s="129">
        <f t="shared" si="22"/>
        <v>11.751326762699005</v>
      </c>
      <c r="BB46" s="129" t="str">
        <f t="shared" si="9"/>
        <v/>
      </c>
      <c r="BC46" s="129" t="str">
        <f t="shared" si="23"/>
        <v/>
      </c>
      <c r="BD46" s="129" t="str">
        <f t="shared" si="24"/>
        <v/>
      </c>
      <c r="BE46" s="129" t="str">
        <f t="shared" si="25"/>
        <v/>
      </c>
      <c r="BF46" s="129" t="str">
        <f t="shared" si="26"/>
        <v/>
      </c>
      <c r="BG46" s="129" t="str">
        <f t="shared" si="27"/>
        <v/>
      </c>
      <c r="BH46" s="129" t="str">
        <f t="shared" si="28"/>
        <v/>
      </c>
      <c r="BI46" s="129" t="str">
        <f t="shared" si="29"/>
        <v/>
      </c>
      <c r="BJ46" s="129" t="str">
        <f t="shared" si="30"/>
        <v/>
      </c>
      <c r="BK46" s="129" t="str">
        <f t="shared" si="31"/>
        <v/>
      </c>
      <c r="BL46" s="58">
        <f t="shared" si="19"/>
        <v>11.751326762699005</v>
      </c>
      <c r="BO46" s="26"/>
      <c r="BP46" s="27"/>
      <c r="BQ46" s="162" t="s">
        <v>18</v>
      </c>
      <c r="BR46" s="163"/>
      <c r="BS46" s="163"/>
      <c r="BT46" s="163"/>
      <c r="BU46" s="163"/>
      <c r="BV46" s="163"/>
      <c r="BW46" s="163"/>
      <c r="BX46" s="163"/>
      <c r="BY46" s="163"/>
      <c r="BZ46" s="163"/>
      <c r="CA46" s="33" t="s">
        <v>19</v>
      </c>
      <c r="CB46" s="154"/>
      <c r="CC46" s="154" t="s">
        <v>34</v>
      </c>
    </row>
    <row r="47" spans="4:81" ht="15" customHeight="1" x14ac:dyDescent="0.25">
      <c r="D47" s="57">
        <v>33</v>
      </c>
      <c r="E47" s="139" t="s">
        <v>138</v>
      </c>
      <c r="F47" s="125"/>
      <c r="G47" s="126"/>
      <c r="H47" s="146">
        <v>29.8</v>
      </c>
      <c r="I47" s="146">
        <v>29.5</v>
      </c>
      <c r="J47" s="146">
        <v>28.1</v>
      </c>
      <c r="K47" s="146">
        <v>28.8</v>
      </c>
      <c r="L47" s="146">
        <v>28.2</v>
      </c>
      <c r="M47" s="146"/>
      <c r="N47" s="146"/>
      <c r="O47" s="146"/>
      <c r="P47" s="146"/>
      <c r="Q47" s="146"/>
      <c r="R47" s="58">
        <f t="shared" si="35"/>
        <v>1.6999999999999993</v>
      </c>
      <c r="S47" s="58">
        <f t="shared" si="36"/>
        <v>5.8864265927977808</v>
      </c>
      <c r="T47" s="19"/>
      <c r="U47" s="18"/>
      <c r="V47" s="130" t="s">
        <v>115</v>
      </c>
      <c r="Y47" s="130" t="s">
        <v>126</v>
      </c>
      <c r="AC47" s="153">
        <f t="shared" si="3"/>
        <v>33</v>
      </c>
      <c r="AD47" s="147" t="s">
        <v>132</v>
      </c>
      <c r="AE47" s="148"/>
      <c r="AF47" s="149">
        <f t="shared" si="20"/>
        <v>45466</v>
      </c>
      <c r="AG47" s="150">
        <v>30.6</v>
      </c>
      <c r="AH47" s="150">
        <v>30.8</v>
      </c>
      <c r="AI47" s="150">
        <v>32.299999999999997</v>
      </c>
      <c r="AJ47" s="150">
        <v>32.5</v>
      </c>
      <c r="AK47" s="150">
        <v>31.1</v>
      </c>
      <c r="AL47" s="150"/>
      <c r="AM47" s="150"/>
      <c r="AN47" s="150"/>
      <c r="AO47" s="150"/>
      <c r="AP47" s="150"/>
      <c r="AQ47" s="82">
        <f t="shared" si="4"/>
        <v>1.8999999999999986</v>
      </c>
      <c r="AR47" s="82">
        <f t="shared" si="33"/>
        <v>6.0394151303242172</v>
      </c>
      <c r="AU47" s="15">
        <f t="shared" si="5"/>
        <v>33</v>
      </c>
      <c r="AV47" s="47">
        <f t="shared" si="6"/>
        <v>45466</v>
      </c>
      <c r="AW47" s="87"/>
      <c r="AX47" s="87"/>
      <c r="AY47" s="88"/>
      <c r="AZ47" s="129">
        <f t="shared" si="21"/>
        <v>6.0394151303242172</v>
      </c>
      <c r="BA47" s="129" t="str">
        <f t="shared" si="22"/>
        <v/>
      </c>
      <c r="BB47" s="129" t="str">
        <f t="shared" si="9"/>
        <v/>
      </c>
      <c r="BC47" s="129" t="str">
        <f t="shared" si="23"/>
        <v/>
      </c>
      <c r="BD47" s="129" t="str">
        <f t="shared" si="24"/>
        <v/>
      </c>
      <c r="BE47" s="129" t="str">
        <f t="shared" si="25"/>
        <v/>
      </c>
      <c r="BF47" s="129" t="str">
        <f t="shared" si="26"/>
        <v/>
      </c>
      <c r="BG47" s="129" t="str">
        <f t="shared" si="27"/>
        <v/>
      </c>
      <c r="BH47" s="129" t="str">
        <f t="shared" si="28"/>
        <v/>
      </c>
      <c r="BI47" s="129" t="str">
        <f t="shared" si="29"/>
        <v/>
      </c>
      <c r="BJ47" s="129" t="str">
        <f t="shared" si="30"/>
        <v/>
      </c>
      <c r="BK47" s="129" t="str">
        <f t="shared" si="31"/>
        <v/>
      </c>
      <c r="BL47" s="58">
        <f t="shared" si="19"/>
        <v>6.0394151303242172</v>
      </c>
      <c r="BO47" s="28"/>
      <c r="BP47" s="29"/>
      <c r="BQ47" s="164" t="s">
        <v>20</v>
      </c>
      <c r="BR47" s="165"/>
      <c r="BS47" s="165"/>
      <c r="BT47" s="165"/>
      <c r="BU47" s="165"/>
      <c r="BV47" s="165"/>
      <c r="BW47" s="165"/>
      <c r="BX47" s="165"/>
      <c r="BY47" s="165"/>
      <c r="BZ47" s="165"/>
      <c r="CA47" s="156" t="s">
        <v>149</v>
      </c>
      <c r="CB47" s="157"/>
      <c r="CC47" s="155" t="s">
        <v>151</v>
      </c>
    </row>
    <row r="48" spans="4:81" ht="15" customHeight="1" x14ac:dyDescent="0.25">
      <c r="D48" s="57">
        <v>34</v>
      </c>
      <c r="E48" s="139" t="s">
        <v>138</v>
      </c>
      <c r="F48" s="126"/>
      <c r="G48" s="126"/>
      <c r="H48" s="146">
        <v>28.7</v>
      </c>
      <c r="I48" s="146">
        <v>30.7</v>
      </c>
      <c r="J48" s="146">
        <v>27.8</v>
      </c>
      <c r="K48" s="146">
        <v>31.9</v>
      </c>
      <c r="L48" s="146">
        <v>28.9</v>
      </c>
      <c r="M48" s="146"/>
      <c r="N48" s="146"/>
      <c r="O48" s="146"/>
      <c r="P48" s="146"/>
      <c r="Q48" s="146"/>
      <c r="R48" s="58">
        <f t="shared" si="35"/>
        <v>4.0999999999999979</v>
      </c>
      <c r="S48" s="58">
        <f t="shared" si="36"/>
        <v>13.851351351351344</v>
      </c>
      <c r="T48" s="19"/>
      <c r="U48" s="18"/>
      <c r="AC48" s="153">
        <f t="shared" si="3"/>
        <v>34</v>
      </c>
      <c r="AD48" s="147" t="s">
        <v>132</v>
      </c>
      <c r="AE48" s="148"/>
      <c r="AF48" s="149">
        <f t="shared" si="20"/>
        <v>45472</v>
      </c>
      <c r="AG48" s="150">
        <v>26.5</v>
      </c>
      <c r="AH48" s="150">
        <v>27.9</v>
      </c>
      <c r="AI48" s="150">
        <v>28.8</v>
      </c>
      <c r="AJ48" s="150">
        <v>28.6</v>
      </c>
      <c r="AK48" s="150">
        <v>26.6</v>
      </c>
      <c r="AL48" s="150"/>
      <c r="AM48" s="150"/>
      <c r="AN48" s="150"/>
      <c r="AO48" s="150"/>
      <c r="AP48" s="150"/>
      <c r="AQ48" s="82">
        <f t="shared" si="4"/>
        <v>2.3000000000000007</v>
      </c>
      <c r="AR48" s="82">
        <f t="shared" si="33"/>
        <v>8.3092485549132977</v>
      </c>
      <c r="AU48" s="15">
        <f t="shared" si="5"/>
        <v>34</v>
      </c>
      <c r="AV48" s="47">
        <f t="shared" si="6"/>
        <v>45472</v>
      </c>
      <c r="AW48" s="87"/>
      <c r="AX48" s="87"/>
      <c r="AY48" s="88"/>
      <c r="AZ48" s="129">
        <f t="shared" si="21"/>
        <v>8.3092485549132977</v>
      </c>
      <c r="BA48" s="129" t="str">
        <f t="shared" si="22"/>
        <v/>
      </c>
      <c r="BB48" s="129" t="str">
        <f t="shared" si="9"/>
        <v/>
      </c>
      <c r="BC48" s="129" t="str">
        <f t="shared" si="23"/>
        <v/>
      </c>
      <c r="BD48" s="129" t="str">
        <f t="shared" si="24"/>
        <v/>
      </c>
      <c r="BE48" s="129" t="str">
        <f t="shared" si="25"/>
        <v/>
      </c>
      <c r="BF48" s="129" t="str">
        <f t="shared" si="26"/>
        <v/>
      </c>
      <c r="BG48" s="129" t="str">
        <f t="shared" si="27"/>
        <v/>
      </c>
      <c r="BH48" s="129" t="str">
        <f t="shared" si="28"/>
        <v/>
      </c>
      <c r="BI48" s="129" t="str">
        <f t="shared" si="29"/>
        <v/>
      </c>
      <c r="BJ48" s="129" t="str">
        <f t="shared" si="30"/>
        <v/>
      </c>
      <c r="BK48" s="129" t="str">
        <f t="shared" si="31"/>
        <v/>
      </c>
      <c r="BL48" s="58">
        <f t="shared" si="19"/>
        <v>8.3092485549132977</v>
      </c>
      <c r="BO48" s="28"/>
      <c r="BP48" s="29"/>
      <c r="BQ48" s="166" t="s">
        <v>35</v>
      </c>
      <c r="BR48" s="167"/>
      <c r="BS48" s="167"/>
      <c r="BT48" s="167"/>
      <c r="BU48" s="167"/>
      <c r="BV48" s="167"/>
      <c r="BW48" s="167"/>
      <c r="BX48" s="167"/>
      <c r="BY48" s="167"/>
      <c r="BZ48" s="167"/>
      <c r="CA48" s="170" t="s">
        <v>150</v>
      </c>
      <c r="CB48" s="171"/>
      <c r="CC48" s="174" t="s">
        <v>136</v>
      </c>
    </row>
    <row r="49" spans="4:81" ht="15" customHeight="1" x14ac:dyDescent="0.25">
      <c r="D49" s="57">
        <v>35</v>
      </c>
      <c r="E49" s="139" t="s">
        <v>138</v>
      </c>
      <c r="F49" s="126"/>
      <c r="G49" s="126"/>
      <c r="H49" s="146">
        <v>26.5</v>
      </c>
      <c r="I49" s="146">
        <v>27</v>
      </c>
      <c r="J49" s="146">
        <v>27.1</v>
      </c>
      <c r="K49" s="146">
        <v>28.1</v>
      </c>
      <c r="L49" s="146">
        <v>29.6</v>
      </c>
      <c r="M49" s="146"/>
      <c r="N49" s="146"/>
      <c r="O49" s="146"/>
      <c r="P49" s="146"/>
      <c r="Q49" s="146"/>
      <c r="R49" s="58">
        <f t="shared" si="35"/>
        <v>3.1000000000000014</v>
      </c>
      <c r="S49" s="58">
        <f t="shared" si="36"/>
        <v>11.207519884309479</v>
      </c>
      <c r="T49" s="19"/>
      <c r="U49" s="18"/>
      <c r="AC49" s="153">
        <f t="shared" si="3"/>
        <v>35</v>
      </c>
      <c r="AD49" s="147" t="s">
        <v>135</v>
      </c>
      <c r="AE49" s="148"/>
      <c r="AF49" s="149">
        <f t="shared" si="20"/>
        <v>45478</v>
      </c>
      <c r="AG49" s="150">
        <v>29.7</v>
      </c>
      <c r="AH49" s="150">
        <v>28</v>
      </c>
      <c r="AI49" s="150">
        <v>26.8</v>
      </c>
      <c r="AJ49" s="150">
        <v>27.8</v>
      </c>
      <c r="AK49" s="150">
        <v>26.3</v>
      </c>
      <c r="AL49" s="150"/>
      <c r="AM49" s="150"/>
      <c r="AN49" s="150"/>
      <c r="AO49" s="150"/>
      <c r="AP49" s="150"/>
      <c r="AQ49" s="82">
        <f t="shared" si="4"/>
        <v>3.3999999999999986</v>
      </c>
      <c r="AR49" s="82">
        <f t="shared" si="33"/>
        <v>12.265512265512262</v>
      </c>
      <c r="AU49" s="15">
        <f t="shared" si="5"/>
        <v>35</v>
      </c>
      <c r="AV49" s="47">
        <f t="shared" si="6"/>
        <v>45478</v>
      </c>
      <c r="AW49" s="87"/>
      <c r="AX49" s="87"/>
      <c r="AY49" s="88"/>
      <c r="AZ49" s="129" t="str">
        <f t="shared" si="21"/>
        <v/>
      </c>
      <c r="BA49" s="129" t="str">
        <f t="shared" si="22"/>
        <v/>
      </c>
      <c r="BB49" s="129" t="str">
        <f t="shared" si="9"/>
        <v/>
      </c>
      <c r="BC49" s="129">
        <f t="shared" si="23"/>
        <v>12.265512265512262</v>
      </c>
      <c r="BD49" s="129" t="str">
        <f t="shared" si="24"/>
        <v/>
      </c>
      <c r="BE49" s="129" t="str">
        <f t="shared" si="25"/>
        <v/>
      </c>
      <c r="BF49" s="129" t="str">
        <f t="shared" si="26"/>
        <v/>
      </c>
      <c r="BG49" s="129" t="str">
        <f t="shared" si="27"/>
        <v/>
      </c>
      <c r="BH49" s="129" t="str">
        <f t="shared" si="28"/>
        <v/>
      </c>
      <c r="BI49" s="129" t="str">
        <f t="shared" si="29"/>
        <v/>
      </c>
      <c r="BJ49" s="129" t="str">
        <f t="shared" si="30"/>
        <v/>
      </c>
      <c r="BK49" s="129" t="str">
        <f t="shared" si="31"/>
        <v/>
      </c>
      <c r="BL49" s="58">
        <f t="shared" si="19"/>
        <v>12.265512265512262</v>
      </c>
      <c r="BO49" s="30"/>
      <c r="BP49" s="31"/>
      <c r="BQ49" s="168"/>
      <c r="BR49" s="169"/>
      <c r="BS49" s="169"/>
      <c r="BT49" s="169"/>
      <c r="BU49" s="169"/>
      <c r="BV49" s="169"/>
      <c r="BW49" s="169"/>
      <c r="BX49" s="169"/>
      <c r="BY49" s="169"/>
      <c r="BZ49" s="169"/>
      <c r="CA49" s="172"/>
      <c r="CB49" s="173"/>
      <c r="CC49" s="175"/>
    </row>
    <row r="50" spans="4:81" ht="15" customHeight="1" x14ac:dyDescent="0.25">
      <c r="D50" s="57">
        <v>36</v>
      </c>
      <c r="E50" s="139" t="s">
        <v>138</v>
      </c>
      <c r="F50" s="126"/>
      <c r="G50" s="126"/>
      <c r="H50" s="146">
        <v>26.1</v>
      </c>
      <c r="I50" s="146">
        <v>29.4</v>
      </c>
      <c r="J50" s="146">
        <v>27.3</v>
      </c>
      <c r="K50" s="146">
        <v>30.2</v>
      </c>
      <c r="L50" s="146">
        <v>28.9</v>
      </c>
      <c r="M50" s="146"/>
      <c r="N50" s="146"/>
      <c r="O50" s="146"/>
      <c r="P50" s="146"/>
      <c r="Q50" s="146"/>
      <c r="R50" s="58">
        <f t="shared" si="35"/>
        <v>4.0999999999999979</v>
      </c>
      <c r="S50" s="58">
        <f t="shared" si="36"/>
        <v>14.446793516560948</v>
      </c>
      <c r="T50" s="19"/>
      <c r="U50" s="18"/>
      <c r="AC50" s="153">
        <f t="shared" si="3"/>
        <v>36</v>
      </c>
      <c r="AD50" s="147" t="s">
        <v>132</v>
      </c>
      <c r="AE50" s="148"/>
      <c r="AF50" s="149">
        <f t="shared" si="20"/>
        <v>45484</v>
      </c>
      <c r="AG50" s="150">
        <v>28.4</v>
      </c>
      <c r="AH50" s="150">
        <v>27.6</v>
      </c>
      <c r="AI50" s="150">
        <v>26.3</v>
      </c>
      <c r="AJ50" s="150">
        <v>26.2</v>
      </c>
      <c r="AK50" s="150">
        <v>27.7</v>
      </c>
      <c r="AL50" s="150"/>
      <c r="AM50" s="150"/>
      <c r="AN50" s="150"/>
      <c r="AO50" s="150"/>
      <c r="AP50" s="150"/>
      <c r="AQ50" s="82">
        <f t="shared" si="4"/>
        <v>2.1999999999999993</v>
      </c>
      <c r="AR50" s="82">
        <f t="shared" si="33"/>
        <v>8.0763582966226117</v>
      </c>
      <c r="AU50" s="15">
        <f t="shared" si="5"/>
        <v>36</v>
      </c>
      <c r="AV50" s="47">
        <f>IF(AF50="",MAX(AF$15:AF$174),AF50)</f>
        <v>45484</v>
      </c>
      <c r="AW50" s="87"/>
      <c r="AX50" s="87"/>
      <c r="AY50" s="88"/>
      <c r="AZ50" s="129">
        <f t="shared" si="21"/>
        <v>8.0763582966226117</v>
      </c>
      <c r="BA50" s="129" t="str">
        <f t="shared" si="22"/>
        <v/>
      </c>
      <c r="BB50" s="129" t="str">
        <f t="shared" si="9"/>
        <v/>
      </c>
      <c r="BC50" s="129" t="str">
        <f t="shared" si="23"/>
        <v/>
      </c>
      <c r="BD50" s="129" t="str">
        <f t="shared" si="24"/>
        <v/>
      </c>
      <c r="BE50" s="129" t="str">
        <f t="shared" si="25"/>
        <v/>
      </c>
      <c r="BF50" s="129" t="str">
        <f t="shared" si="26"/>
        <v/>
      </c>
      <c r="BG50" s="129" t="str">
        <f t="shared" si="27"/>
        <v/>
      </c>
      <c r="BH50" s="129" t="str">
        <f t="shared" si="28"/>
        <v/>
      </c>
      <c r="BI50" s="129" t="str">
        <f t="shared" si="29"/>
        <v/>
      </c>
      <c r="BJ50" s="129" t="str">
        <f t="shared" si="30"/>
        <v/>
      </c>
      <c r="BK50" s="129" t="str">
        <f t="shared" si="31"/>
        <v/>
      </c>
      <c r="BL50" s="58">
        <f t="shared" si="19"/>
        <v>8.0763582966226117</v>
      </c>
      <c r="BO50" t="str">
        <f>A2</f>
        <v>Deney standardı</v>
      </c>
      <c r="BQ50" t="str">
        <f>B2</f>
        <v>TS EN ISO ???</v>
      </c>
      <c r="CB50" s="105" t="s">
        <v>107</v>
      </c>
      <c r="CC50" s="104">
        <f>B1</f>
        <v>2024</v>
      </c>
    </row>
    <row r="51" spans="4:81" ht="15" customHeight="1" x14ac:dyDescent="0.25">
      <c r="D51" s="57">
        <v>37</v>
      </c>
      <c r="E51" s="139" t="s">
        <v>138</v>
      </c>
      <c r="F51" s="126"/>
      <c r="G51" s="126"/>
      <c r="H51" s="146">
        <v>21.8</v>
      </c>
      <c r="I51" s="146">
        <v>20</v>
      </c>
      <c r="J51" s="146">
        <v>20.399999999999999</v>
      </c>
      <c r="K51" s="146">
        <v>21.3</v>
      </c>
      <c r="L51" s="146">
        <v>22.2</v>
      </c>
      <c r="M51" s="146"/>
      <c r="N51" s="146"/>
      <c r="O51" s="146"/>
      <c r="P51" s="146"/>
      <c r="Q51" s="146"/>
      <c r="R51" s="58">
        <f t="shared" si="35"/>
        <v>2.1999999999999993</v>
      </c>
      <c r="S51" s="58">
        <f t="shared" si="36"/>
        <v>10.40681173131504</v>
      </c>
      <c r="T51" s="19"/>
      <c r="U51" s="18"/>
      <c r="AC51" s="153">
        <f t="shared" si="3"/>
        <v>37</v>
      </c>
      <c r="AD51" s="147" t="s">
        <v>138</v>
      </c>
      <c r="AE51" s="148"/>
      <c r="AF51" s="149">
        <f t="shared" si="20"/>
        <v>45490</v>
      </c>
      <c r="AG51" s="150">
        <v>27.2</v>
      </c>
      <c r="AH51" s="150">
        <v>27.4</v>
      </c>
      <c r="AI51" s="150">
        <v>27.9</v>
      </c>
      <c r="AJ51" s="150">
        <v>28.5</v>
      </c>
      <c r="AK51" s="150">
        <v>24.5</v>
      </c>
      <c r="AL51" s="150"/>
      <c r="AM51" s="150"/>
      <c r="AN51" s="150"/>
      <c r="AO51" s="150"/>
      <c r="AP51" s="150"/>
      <c r="AQ51" s="82">
        <f t="shared" si="4"/>
        <v>4</v>
      </c>
      <c r="AR51" s="82">
        <f t="shared" si="33"/>
        <v>14.760147601476014</v>
      </c>
      <c r="AU51" s="15">
        <f t="shared" si="5"/>
        <v>37</v>
      </c>
      <c r="AV51" s="47">
        <f t="shared" si="6"/>
        <v>45490</v>
      </c>
      <c r="AW51" s="87"/>
      <c r="AX51" s="87"/>
      <c r="AY51" s="88"/>
      <c r="AZ51" s="129" t="str">
        <f t="shared" si="21"/>
        <v/>
      </c>
      <c r="BA51" s="129" t="str">
        <f t="shared" si="22"/>
        <v/>
      </c>
      <c r="BB51" s="129" t="str">
        <f t="shared" si="9"/>
        <v/>
      </c>
      <c r="BC51" s="129" t="str">
        <f t="shared" si="23"/>
        <v/>
      </c>
      <c r="BD51" s="129">
        <f t="shared" si="24"/>
        <v>14.760147601476014</v>
      </c>
      <c r="BE51" s="129" t="str">
        <f t="shared" si="25"/>
        <v/>
      </c>
      <c r="BF51" s="129" t="str">
        <f t="shared" si="26"/>
        <v/>
      </c>
      <c r="BG51" s="129" t="str">
        <f t="shared" si="27"/>
        <v/>
      </c>
      <c r="BH51" s="129" t="str">
        <f t="shared" si="28"/>
        <v/>
      </c>
      <c r="BI51" s="129" t="str">
        <f t="shared" si="29"/>
        <v/>
      </c>
      <c r="BJ51" s="129" t="str">
        <f t="shared" si="30"/>
        <v/>
      </c>
      <c r="BK51" s="129" t="str">
        <f t="shared" si="31"/>
        <v/>
      </c>
      <c r="BL51" s="58">
        <f t="shared" si="19"/>
        <v>14.760147601476014</v>
      </c>
      <c r="BO51" t="str">
        <f>A3</f>
        <v>Deney ismi</v>
      </c>
      <c r="BQ51" t="str">
        <f>B3</f>
        <v>Deneme</v>
      </c>
      <c r="BY51" t="s">
        <v>147</v>
      </c>
      <c r="CC51" s="104">
        <f>AG176</f>
        <v>63</v>
      </c>
    </row>
    <row r="52" spans="4:81" x14ac:dyDescent="0.25">
      <c r="D52" s="57">
        <v>38</v>
      </c>
      <c r="E52" s="139" t="s">
        <v>138</v>
      </c>
      <c r="F52" s="126"/>
      <c r="G52" s="126"/>
      <c r="H52" s="146">
        <v>26.4</v>
      </c>
      <c r="I52" s="146">
        <v>29.1</v>
      </c>
      <c r="J52" s="146">
        <v>30.9</v>
      </c>
      <c r="K52" s="146">
        <v>29</v>
      </c>
      <c r="L52" s="146">
        <v>29.1</v>
      </c>
      <c r="M52" s="146"/>
      <c r="N52" s="146"/>
      <c r="O52" s="146"/>
      <c r="P52" s="146"/>
      <c r="Q52" s="146"/>
      <c r="R52" s="58">
        <f t="shared" si="35"/>
        <v>4.5</v>
      </c>
      <c r="S52" s="58">
        <f t="shared" si="36"/>
        <v>15.570934256055363</v>
      </c>
      <c r="T52" s="19"/>
      <c r="U52" s="18"/>
      <c r="AC52" s="153">
        <f t="shared" si="3"/>
        <v>38</v>
      </c>
      <c r="AD52" s="147" t="s">
        <v>138</v>
      </c>
      <c r="AE52" s="148"/>
      <c r="AF52" s="149">
        <f t="shared" si="20"/>
        <v>45496</v>
      </c>
      <c r="AG52" s="150">
        <v>30.8</v>
      </c>
      <c r="AH52" s="150">
        <v>29.2</v>
      </c>
      <c r="AI52" s="150">
        <v>30.4</v>
      </c>
      <c r="AJ52" s="150">
        <v>30.2</v>
      </c>
      <c r="AK52" s="150">
        <v>31.4</v>
      </c>
      <c r="AL52" s="150"/>
      <c r="AM52" s="150"/>
      <c r="AN52" s="150"/>
      <c r="AO52" s="150"/>
      <c r="AP52" s="150"/>
      <c r="AQ52" s="82">
        <f t="shared" si="4"/>
        <v>2.1999999999999993</v>
      </c>
      <c r="AR52" s="82">
        <f t="shared" si="33"/>
        <v>7.2368421052631557</v>
      </c>
      <c r="AU52" s="15">
        <f t="shared" si="5"/>
        <v>38</v>
      </c>
      <c r="AV52" s="47">
        <f t="shared" si="6"/>
        <v>45496</v>
      </c>
      <c r="AW52" s="87"/>
      <c r="AX52" s="87"/>
      <c r="AY52" s="88"/>
      <c r="AZ52" s="129" t="str">
        <f t="shared" si="21"/>
        <v/>
      </c>
      <c r="BA52" s="129" t="str">
        <f t="shared" si="22"/>
        <v/>
      </c>
      <c r="BB52" s="129" t="str">
        <f t="shared" si="9"/>
        <v/>
      </c>
      <c r="BC52" s="129" t="str">
        <f t="shared" si="23"/>
        <v/>
      </c>
      <c r="BD52" s="129">
        <f t="shared" si="24"/>
        <v>7.2368421052631557</v>
      </c>
      <c r="BE52" s="129" t="str">
        <f t="shared" si="25"/>
        <v/>
      </c>
      <c r="BF52" s="129" t="str">
        <f t="shared" si="26"/>
        <v/>
      </c>
      <c r="BG52" s="129" t="str">
        <f t="shared" si="27"/>
        <v/>
      </c>
      <c r="BH52" s="129" t="str">
        <f t="shared" si="28"/>
        <v/>
      </c>
      <c r="BI52" s="129" t="str">
        <f t="shared" si="29"/>
        <v/>
      </c>
      <c r="BJ52" s="129" t="str">
        <f t="shared" si="30"/>
        <v/>
      </c>
      <c r="BK52" s="129" t="str">
        <f t="shared" si="31"/>
        <v/>
      </c>
      <c r="BL52" s="58">
        <f t="shared" si="19"/>
        <v>7.2368421052631557</v>
      </c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</row>
    <row r="53" spans="4:81" x14ac:dyDescent="0.25">
      <c r="D53" s="57">
        <v>39</v>
      </c>
      <c r="E53" s="139" t="s">
        <v>138</v>
      </c>
      <c r="F53" s="126"/>
      <c r="G53" s="126"/>
      <c r="H53" s="146">
        <v>26.6</v>
      </c>
      <c r="I53" s="146">
        <v>28.4</v>
      </c>
      <c r="J53" s="146">
        <v>26.6</v>
      </c>
      <c r="K53" s="146">
        <v>27.7</v>
      </c>
      <c r="L53" s="146">
        <v>26.6</v>
      </c>
      <c r="M53" s="146"/>
      <c r="N53" s="146"/>
      <c r="O53" s="146"/>
      <c r="P53" s="146"/>
      <c r="Q53" s="146"/>
      <c r="R53" s="58">
        <f t="shared" si="35"/>
        <v>1.7999999999999972</v>
      </c>
      <c r="S53" s="58">
        <f t="shared" si="36"/>
        <v>6.6225165562913801</v>
      </c>
      <c r="T53" s="19"/>
      <c r="U53" s="18"/>
      <c r="AC53" s="153">
        <f t="shared" si="3"/>
        <v>39</v>
      </c>
      <c r="AD53" s="147" t="s">
        <v>139</v>
      </c>
      <c r="AE53" s="148"/>
      <c r="AF53" s="149">
        <f t="shared" si="20"/>
        <v>45502</v>
      </c>
      <c r="AG53" s="150">
        <v>29.8</v>
      </c>
      <c r="AH53" s="150">
        <v>27</v>
      </c>
      <c r="AI53" s="150">
        <v>29.5</v>
      </c>
      <c r="AJ53" s="150">
        <v>26.5</v>
      </c>
      <c r="AK53" s="150">
        <v>28</v>
      </c>
      <c r="AL53" s="150"/>
      <c r="AM53" s="150"/>
      <c r="AN53" s="150"/>
      <c r="AO53" s="150"/>
      <c r="AP53" s="150"/>
      <c r="AQ53" s="82">
        <f t="shared" si="4"/>
        <v>3.3000000000000007</v>
      </c>
      <c r="AR53" s="82">
        <f t="shared" si="33"/>
        <v>11.718750000000002</v>
      </c>
      <c r="AU53" s="15">
        <f t="shared" si="5"/>
        <v>39</v>
      </c>
      <c r="AV53" s="47">
        <f t="shared" si="6"/>
        <v>45502</v>
      </c>
      <c r="AW53" s="87"/>
      <c r="AX53" s="87"/>
      <c r="AY53" s="88"/>
      <c r="AZ53" s="129" t="str">
        <f t="shared" si="21"/>
        <v/>
      </c>
      <c r="BA53" s="129" t="str">
        <f t="shared" si="22"/>
        <v/>
      </c>
      <c r="BB53" s="129" t="str">
        <f t="shared" si="9"/>
        <v/>
      </c>
      <c r="BC53" s="129" t="str">
        <f t="shared" si="23"/>
        <v/>
      </c>
      <c r="BD53" s="129" t="str">
        <f t="shared" si="24"/>
        <v/>
      </c>
      <c r="BE53" s="129">
        <f t="shared" si="25"/>
        <v>11.718750000000002</v>
      </c>
      <c r="BF53" s="129" t="str">
        <f t="shared" si="26"/>
        <v/>
      </c>
      <c r="BG53" s="129" t="str">
        <f t="shared" si="27"/>
        <v/>
      </c>
      <c r="BH53" s="129" t="str">
        <f t="shared" si="28"/>
        <v/>
      </c>
      <c r="BI53" s="129" t="str">
        <f t="shared" si="29"/>
        <v/>
      </c>
      <c r="BJ53" s="129" t="str">
        <f t="shared" si="30"/>
        <v/>
      </c>
      <c r="BK53" s="129" t="str">
        <f t="shared" si="31"/>
        <v/>
      </c>
      <c r="BL53" s="58">
        <f t="shared" si="19"/>
        <v>11.718750000000002</v>
      </c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</row>
    <row r="54" spans="4:81" x14ac:dyDescent="0.25">
      <c r="D54" s="57">
        <v>40</v>
      </c>
      <c r="E54" s="139" t="s">
        <v>139</v>
      </c>
      <c r="F54" s="126"/>
      <c r="G54" s="126"/>
      <c r="H54" s="146">
        <v>18.7</v>
      </c>
      <c r="I54" s="146">
        <v>22.8</v>
      </c>
      <c r="J54" s="146">
        <v>21.7</v>
      </c>
      <c r="K54" s="146">
        <v>18.2</v>
      </c>
      <c r="L54" s="146">
        <v>23.6</v>
      </c>
      <c r="M54" s="146"/>
      <c r="N54" s="146"/>
      <c r="O54" s="146"/>
      <c r="P54" s="146"/>
      <c r="Q54" s="146"/>
      <c r="R54" s="58">
        <f t="shared" si="35"/>
        <v>5.4000000000000021</v>
      </c>
      <c r="S54" s="58">
        <f t="shared" si="36"/>
        <v>25.714285714285722</v>
      </c>
      <c r="T54" s="19"/>
      <c r="AC54" s="153">
        <f t="shared" si="3"/>
        <v>40</v>
      </c>
      <c r="AD54" s="147" t="s">
        <v>139</v>
      </c>
      <c r="AE54" s="148"/>
      <c r="AF54" s="149">
        <f t="shared" si="20"/>
        <v>45508</v>
      </c>
      <c r="AG54" s="150">
        <v>25</v>
      </c>
      <c r="AH54" s="150">
        <v>23.2</v>
      </c>
      <c r="AI54" s="150">
        <v>25.1</v>
      </c>
      <c r="AJ54" s="150">
        <v>19</v>
      </c>
      <c r="AK54" s="150">
        <v>24.4</v>
      </c>
      <c r="AL54" s="150"/>
      <c r="AM54" s="150"/>
      <c r="AN54" s="150"/>
      <c r="AO54" s="150"/>
      <c r="AP54" s="150"/>
      <c r="AQ54" s="82">
        <f t="shared" si="4"/>
        <v>6.1000000000000014</v>
      </c>
      <c r="AR54" s="82">
        <f t="shared" si="33"/>
        <v>26.13538988860326</v>
      </c>
      <c r="AU54" s="15">
        <f t="shared" si="5"/>
        <v>40</v>
      </c>
      <c r="AV54" s="47">
        <f t="shared" si="6"/>
        <v>45508</v>
      </c>
      <c r="AW54" s="87"/>
      <c r="AX54" s="87"/>
      <c r="AY54" s="88"/>
      <c r="AZ54" s="129" t="str">
        <f t="shared" si="21"/>
        <v/>
      </c>
      <c r="BA54" s="129" t="str">
        <f t="shared" si="22"/>
        <v/>
      </c>
      <c r="BB54" s="129" t="str">
        <f t="shared" si="9"/>
        <v/>
      </c>
      <c r="BC54" s="129" t="str">
        <f t="shared" si="23"/>
        <v/>
      </c>
      <c r="BD54" s="129" t="str">
        <f t="shared" si="24"/>
        <v/>
      </c>
      <c r="BE54" s="129">
        <f t="shared" si="25"/>
        <v>26.13538988860326</v>
      </c>
      <c r="BF54" s="129" t="str">
        <f t="shared" si="26"/>
        <v/>
      </c>
      <c r="BG54" s="129" t="str">
        <f t="shared" si="27"/>
        <v/>
      </c>
      <c r="BH54" s="129" t="str">
        <f t="shared" si="28"/>
        <v/>
      </c>
      <c r="BI54" s="129" t="str">
        <f t="shared" si="29"/>
        <v/>
      </c>
      <c r="BJ54" s="129" t="str">
        <f t="shared" si="30"/>
        <v/>
      </c>
      <c r="BK54" s="129" t="str">
        <f t="shared" si="31"/>
        <v/>
      </c>
      <c r="BL54" s="58">
        <f t="shared" si="19"/>
        <v>26.13538988860326</v>
      </c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</row>
    <row r="55" spans="4:81" x14ac:dyDescent="0.25">
      <c r="D55" s="57">
        <v>41</v>
      </c>
      <c r="E55" s="139" t="s">
        <v>139</v>
      </c>
      <c r="F55" s="126"/>
      <c r="G55" s="126"/>
      <c r="H55" s="146">
        <v>21.4</v>
      </c>
      <c r="I55" s="146">
        <v>24.7</v>
      </c>
      <c r="J55" s="146">
        <v>21.9</v>
      </c>
      <c r="K55" s="146">
        <v>24.5</v>
      </c>
      <c r="L55" s="146">
        <v>19.600000000000001</v>
      </c>
      <c r="M55" s="146"/>
      <c r="N55" s="146"/>
      <c r="O55" s="146"/>
      <c r="P55" s="146"/>
      <c r="Q55" s="146"/>
      <c r="R55" s="58">
        <f t="shared" si="35"/>
        <v>5.0999999999999979</v>
      </c>
      <c r="S55" s="58">
        <f t="shared" si="36"/>
        <v>22.747546833184646</v>
      </c>
      <c r="T55" s="19"/>
      <c r="AC55" s="153">
        <f t="shared" si="3"/>
        <v>41</v>
      </c>
      <c r="AD55" s="147" t="s">
        <v>140</v>
      </c>
      <c r="AE55" s="148"/>
      <c r="AF55" s="149">
        <f t="shared" si="20"/>
        <v>45514</v>
      </c>
      <c r="AG55" s="150">
        <v>27.2</v>
      </c>
      <c r="AH55" s="150">
        <v>26.5</v>
      </c>
      <c r="AI55" s="150">
        <v>23</v>
      </c>
      <c r="AJ55" s="150">
        <v>23.3</v>
      </c>
      <c r="AK55" s="150">
        <v>26.2</v>
      </c>
      <c r="AL55" s="150"/>
      <c r="AM55" s="150"/>
      <c r="AN55" s="150"/>
      <c r="AO55" s="150"/>
      <c r="AP55" s="150"/>
      <c r="AQ55" s="82">
        <f t="shared" si="4"/>
        <v>4.1999999999999993</v>
      </c>
      <c r="AR55" s="82">
        <f t="shared" si="33"/>
        <v>16.640253565768617</v>
      </c>
      <c r="AU55" s="15">
        <f t="shared" si="5"/>
        <v>41</v>
      </c>
      <c r="AV55" s="47">
        <f t="shared" si="6"/>
        <v>45514</v>
      </c>
      <c r="AW55" s="87"/>
      <c r="AX55" s="87"/>
      <c r="AY55" s="88"/>
      <c r="AZ55" s="129" t="str">
        <f t="shared" si="21"/>
        <v/>
      </c>
      <c r="BA55" s="129" t="str">
        <f t="shared" si="22"/>
        <v/>
      </c>
      <c r="BB55" s="129" t="str">
        <f t="shared" si="9"/>
        <v/>
      </c>
      <c r="BC55" s="129" t="str">
        <f t="shared" si="23"/>
        <v/>
      </c>
      <c r="BD55" s="129" t="str">
        <f t="shared" si="24"/>
        <v/>
      </c>
      <c r="BE55" s="129" t="str">
        <f t="shared" si="25"/>
        <v/>
      </c>
      <c r="BF55" s="129">
        <f t="shared" si="26"/>
        <v>16.640253565768617</v>
      </c>
      <c r="BG55" s="129" t="str">
        <f t="shared" si="27"/>
        <v/>
      </c>
      <c r="BH55" s="129" t="str">
        <f t="shared" si="28"/>
        <v/>
      </c>
      <c r="BI55" s="129" t="str">
        <f t="shared" si="29"/>
        <v/>
      </c>
      <c r="BJ55" s="129" t="str">
        <f t="shared" si="30"/>
        <v/>
      </c>
      <c r="BK55" s="129" t="str">
        <f t="shared" si="31"/>
        <v/>
      </c>
      <c r="BL55" s="58">
        <f t="shared" si="19"/>
        <v>16.640253565768617</v>
      </c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</row>
    <row r="56" spans="4:81" x14ac:dyDescent="0.25">
      <c r="D56" s="57">
        <v>42</v>
      </c>
      <c r="E56" s="139" t="s">
        <v>139</v>
      </c>
      <c r="F56" s="126"/>
      <c r="G56" s="126"/>
      <c r="H56" s="146">
        <v>30.3</v>
      </c>
      <c r="I56" s="146">
        <v>24.8</v>
      </c>
      <c r="J56" s="146">
        <v>26.6</v>
      </c>
      <c r="K56" s="146">
        <v>24.2</v>
      </c>
      <c r="L56" s="146">
        <v>29</v>
      </c>
      <c r="M56" s="146"/>
      <c r="N56" s="146"/>
      <c r="O56" s="146"/>
      <c r="P56" s="146"/>
      <c r="Q56" s="146"/>
      <c r="R56" s="58">
        <f t="shared" si="35"/>
        <v>6.1000000000000014</v>
      </c>
      <c r="S56" s="58">
        <f t="shared" si="36"/>
        <v>22.60934025203855</v>
      </c>
      <c r="T56" s="19"/>
      <c r="AC56" s="153">
        <f t="shared" si="3"/>
        <v>42</v>
      </c>
      <c r="AD56" s="147" t="s">
        <v>140</v>
      </c>
      <c r="AE56" s="148"/>
      <c r="AF56" s="149">
        <f t="shared" si="20"/>
        <v>45520</v>
      </c>
      <c r="AG56" s="150">
        <v>26</v>
      </c>
      <c r="AH56" s="150">
        <v>25.8</v>
      </c>
      <c r="AI56" s="150">
        <v>28.1</v>
      </c>
      <c r="AJ56" s="150">
        <v>27.6</v>
      </c>
      <c r="AK56" s="150">
        <v>28.3</v>
      </c>
      <c r="AL56" s="150"/>
      <c r="AM56" s="150"/>
      <c r="AN56" s="150"/>
      <c r="AO56" s="150"/>
      <c r="AP56" s="150"/>
      <c r="AQ56" s="82">
        <f t="shared" si="4"/>
        <v>2.5</v>
      </c>
      <c r="AR56" s="82">
        <f t="shared" si="33"/>
        <v>9.2047128129602349</v>
      </c>
      <c r="AU56" s="15">
        <f t="shared" si="5"/>
        <v>42</v>
      </c>
      <c r="AV56" s="47">
        <f t="shared" si="6"/>
        <v>45520</v>
      </c>
      <c r="AW56" s="87"/>
      <c r="AX56" s="87"/>
      <c r="AY56" s="88"/>
      <c r="AZ56" s="129" t="str">
        <f t="shared" si="21"/>
        <v/>
      </c>
      <c r="BA56" s="129" t="str">
        <f t="shared" si="22"/>
        <v/>
      </c>
      <c r="BB56" s="129" t="str">
        <f t="shared" si="9"/>
        <v/>
      </c>
      <c r="BC56" s="129" t="str">
        <f t="shared" si="23"/>
        <v/>
      </c>
      <c r="BD56" s="129" t="str">
        <f t="shared" si="24"/>
        <v/>
      </c>
      <c r="BE56" s="129" t="str">
        <f t="shared" si="25"/>
        <v/>
      </c>
      <c r="BF56" s="129">
        <f t="shared" si="26"/>
        <v>9.2047128129602349</v>
      </c>
      <c r="BG56" s="129" t="str">
        <f t="shared" si="27"/>
        <v/>
      </c>
      <c r="BH56" s="129" t="str">
        <f t="shared" si="28"/>
        <v/>
      </c>
      <c r="BI56" s="129" t="str">
        <f t="shared" si="29"/>
        <v/>
      </c>
      <c r="BJ56" s="129" t="str">
        <f t="shared" si="30"/>
        <v/>
      </c>
      <c r="BK56" s="129" t="str">
        <f t="shared" si="31"/>
        <v/>
      </c>
      <c r="BL56" s="58">
        <f t="shared" si="19"/>
        <v>9.2047128129602349</v>
      </c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</row>
    <row r="57" spans="4:81" x14ac:dyDescent="0.25">
      <c r="D57" s="57">
        <v>43</v>
      </c>
      <c r="E57" s="139" t="s">
        <v>139</v>
      </c>
      <c r="F57" s="126"/>
      <c r="G57" s="126"/>
      <c r="H57" s="146">
        <v>16.600000000000001</v>
      </c>
      <c r="I57" s="146">
        <v>17.600000000000001</v>
      </c>
      <c r="J57" s="146">
        <v>16.8</v>
      </c>
      <c r="K57" s="146">
        <v>17.5</v>
      </c>
      <c r="L57" s="146">
        <v>23.5</v>
      </c>
      <c r="M57" s="146"/>
      <c r="N57" s="146"/>
      <c r="O57" s="146"/>
      <c r="P57" s="146"/>
      <c r="Q57" s="146"/>
      <c r="R57" s="58">
        <f t="shared" si="35"/>
        <v>6.8999999999999986</v>
      </c>
      <c r="S57" s="58">
        <f t="shared" si="36"/>
        <v>37.499999999999993</v>
      </c>
      <c r="T57" s="19"/>
      <c r="AC57" s="153">
        <f t="shared" si="3"/>
        <v>43</v>
      </c>
      <c r="AD57" s="147" t="s">
        <v>140</v>
      </c>
      <c r="AE57" s="148"/>
      <c r="AF57" s="149">
        <f t="shared" si="20"/>
        <v>45526</v>
      </c>
      <c r="AG57" s="150">
        <v>26.2</v>
      </c>
      <c r="AH57" s="150">
        <v>29.6</v>
      </c>
      <c r="AI57" s="150">
        <v>28.8</v>
      </c>
      <c r="AJ57" s="150">
        <v>24.8</v>
      </c>
      <c r="AK57" s="150">
        <v>30.4</v>
      </c>
      <c r="AL57" s="150"/>
      <c r="AM57" s="150"/>
      <c r="AN57" s="150"/>
      <c r="AO57" s="150"/>
      <c r="AP57" s="150"/>
      <c r="AQ57" s="82">
        <f t="shared" si="4"/>
        <v>5.5999999999999979</v>
      </c>
      <c r="AR57" s="82">
        <f t="shared" si="33"/>
        <v>20.028612303290409</v>
      </c>
      <c r="AU57" s="15">
        <f t="shared" si="5"/>
        <v>43</v>
      </c>
      <c r="AV57" s="47">
        <f t="shared" si="6"/>
        <v>45526</v>
      </c>
      <c r="AW57" s="87"/>
      <c r="AX57" s="87"/>
      <c r="AY57" s="88"/>
      <c r="AZ57" s="129" t="str">
        <f t="shared" si="21"/>
        <v/>
      </c>
      <c r="BA57" s="129" t="str">
        <f t="shared" si="22"/>
        <v/>
      </c>
      <c r="BB57" s="129" t="str">
        <f t="shared" si="9"/>
        <v/>
      </c>
      <c r="BC57" s="129" t="str">
        <f t="shared" si="23"/>
        <v/>
      </c>
      <c r="BD57" s="129" t="str">
        <f t="shared" si="24"/>
        <v/>
      </c>
      <c r="BE57" s="129" t="str">
        <f t="shared" si="25"/>
        <v/>
      </c>
      <c r="BF57" s="129">
        <f t="shared" si="26"/>
        <v>20.028612303290409</v>
      </c>
      <c r="BG57" s="129" t="str">
        <f t="shared" si="27"/>
        <v/>
      </c>
      <c r="BH57" s="129" t="str">
        <f t="shared" si="28"/>
        <v/>
      </c>
      <c r="BI57" s="129" t="str">
        <f t="shared" si="29"/>
        <v/>
      </c>
      <c r="BJ57" s="129" t="str">
        <f t="shared" si="30"/>
        <v/>
      </c>
      <c r="BK57" s="129" t="str">
        <f t="shared" si="31"/>
        <v/>
      </c>
      <c r="BL57" s="58">
        <f t="shared" si="19"/>
        <v>20.028612303290409</v>
      </c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</row>
    <row r="58" spans="4:81" x14ac:dyDescent="0.25">
      <c r="D58" s="57">
        <v>44</v>
      </c>
      <c r="E58" s="139" t="s">
        <v>139</v>
      </c>
      <c r="F58" s="126"/>
      <c r="G58" s="126"/>
      <c r="H58" s="146">
        <v>29</v>
      </c>
      <c r="I58" s="146">
        <v>29.6</v>
      </c>
      <c r="J58" s="146">
        <v>28.3</v>
      </c>
      <c r="K58" s="146">
        <v>29.5</v>
      </c>
      <c r="L58" s="146">
        <v>29.3</v>
      </c>
      <c r="M58" s="146"/>
      <c r="N58" s="146"/>
      <c r="O58" s="146"/>
      <c r="P58" s="146"/>
      <c r="Q58" s="146"/>
      <c r="R58" s="58">
        <f t="shared" si="35"/>
        <v>1.3000000000000007</v>
      </c>
      <c r="S58" s="58">
        <f t="shared" si="36"/>
        <v>4.4612216884008253</v>
      </c>
      <c r="T58" s="19"/>
      <c r="AC58" s="153">
        <f t="shared" si="3"/>
        <v>44</v>
      </c>
      <c r="AD58" s="147" t="s">
        <v>141</v>
      </c>
      <c r="AE58" s="148"/>
      <c r="AF58" s="149">
        <v>45532</v>
      </c>
      <c r="AG58" s="150">
        <v>25.8</v>
      </c>
      <c r="AH58" s="150">
        <v>29.4</v>
      </c>
      <c r="AI58" s="150">
        <v>24.7</v>
      </c>
      <c r="AJ58" s="150">
        <v>30.4</v>
      </c>
      <c r="AK58" s="150">
        <v>25.1</v>
      </c>
      <c r="AL58" s="150"/>
      <c r="AM58" s="150"/>
      <c r="AN58" s="150"/>
      <c r="AO58" s="150"/>
      <c r="AP58" s="150"/>
      <c r="AQ58" s="82">
        <f t="shared" si="4"/>
        <v>5.6999999999999993</v>
      </c>
      <c r="AR58" s="82">
        <f t="shared" si="33"/>
        <v>21.048744460856717</v>
      </c>
      <c r="AU58" s="15">
        <f t="shared" si="5"/>
        <v>44</v>
      </c>
      <c r="AV58" s="47">
        <f t="shared" si="6"/>
        <v>45532</v>
      </c>
      <c r="AW58" s="87"/>
      <c r="AX58" s="87"/>
      <c r="AY58" s="88"/>
      <c r="AZ58" s="129" t="str">
        <f t="shared" si="21"/>
        <v/>
      </c>
      <c r="BA58" s="129" t="str">
        <f t="shared" si="22"/>
        <v/>
      </c>
      <c r="BB58" s="129" t="str">
        <f t="shared" si="9"/>
        <v/>
      </c>
      <c r="BC58" s="129" t="str">
        <f t="shared" si="23"/>
        <v/>
      </c>
      <c r="BD58" s="129" t="str">
        <f t="shared" si="24"/>
        <v/>
      </c>
      <c r="BE58" s="129" t="str">
        <f t="shared" si="25"/>
        <v/>
      </c>
      <c r="BF58" s="129" t="str">
        <f t="shared" si="26"/>
        <v/>
      </c>
      <c r="BG58" s="129">
        <f t="shared" si="27"/>
        <v>21.048744460856717</v>
      </c>
      <c r="BH58" s="129" t="str">
        <f t="shared" si="28"/>
        <v/>
      </c>
      <c r="BI58" s="129" t="str">
        <f t="shared" si="29"/>
        <v/>
      </c>
      <c r="BJ58" s="129" t="str">
        <f t="shared" si="30"/>
        <v/>
      </c>
      <c r="BK58" s="129" t="str">
        <f t="shared" si="31"/>
        <v/>
      </c>
      <c r="BL58" s="58">
        <f t="shared" si="19"/>
        <v>21.048744460856717</v>
      </c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</row>
    <row r="59" spans="4:81" x14ac:dyDescent="0.25">
      <c r="D59" s="57">
        <v>45</v>
      </c>
      <c r="E59" s="139" t="s">
        <v>139</v>
      </c>
      <c r="F59" s="126"/>
      <c r="G59" s="126"/>
      <c r="H59" s="146">
        <v>23</v>
      </c>
      <c r="I59" s="146">
        <v>23.4</v>
      </c>
      <c r="J59" s="146">
        <v>21.1</v>
      </c>
      <c r="K59" s="146">
        <v>22.6</v>
      </c>
      <c r="L59" s="146">
        <v>23.8</v>
      </c>
      <c r="M59" s="146"/>
      <c r="N59" s="146"/>
      <c r="O59" s="146"/>
      <c r="P59" s="146"/>
      <c r="Q59" s="146"/>
      <c r="R59" s="58">
        <f t="shared" si="35"/>
        <v>2.6999999999999993</v>
      </c>
      <c r="S59" s="58">
        <f t="shared" si="36"/>
        <v>11.852502194907812</v>
      </c>
      <c r="T59" s="19"/>
      <c r="AC59" s="153">
        <f t="shared" si="3"/>
        <v>45</v>
      </c>
      <c r="AD59" s="147" t="s">
        <v>141</v>
      </c>
      <c r="AE59" s="148"/>
      <c r="AF59" s="149">
        <v>45532</v>
      </c>
      <c r="AG59" s="150">
        <v>27.2</v>
      </c>
      <c r="AH59" s="150">
        <v>26.5</v>
      </c>
      <c r="AI59" s="150">
        <v>29.8</v>
      </c>
      <c r="AJ59" s="150">
        <v>27.6</v>
      </c>
      <c r="AK59" s="150">
        <v>27.4</v>
      </c>
      <c r="AL59" s="150"/>
      <c r="AM59" s="150"/>
      <c r="AN59" s="150"/>
      <c r="AO59" s="150"/>
      <c r="AP59" s="150"/>
      <c r="AQ59" s="82">
        <f t="shared" si="4"/>
        <v>3.3000000000000007</v>
      </c>
      <c r="AR59" s="82">
        <f t="shared" si="33"/>
        <v>11.913357400722024</v>
      </c>
      <c r="AU59" s="15">
        <f t="shared" si="5"/>
        <v>45</v>
      </c>
      <c r="AV59" s="47">
        <f t="shared" si="6"/>
        <v>45532</v>
      </c>
      <c r="AW59" s="87"/>
      <c r="AX59" s="87"/>
      <c r="AY59" s="88"/>
      <c r="AZ59" s="129" t="str">
        <f t="shared" si="21"/>
        <v/>
      </c>
      <c r="BA59" s="129" t="str">
        <f t="shared" si="22"/>
        <v/>
      </c>
      <c r="BB59" s="129" t="str">
        <f t="shared" si="9"/>
        <v/>
      </c>
      <c r="BC59" s="129" t="str">
        <f t="shared" si="23"/>
        <v/>
      </c>
      <c r="BD59" s="129" t="str">
        <f t="shared" si="24"/>
        <v/>
      </c>
      <c r="BE59" s="129" t="str">
        <f t="shared" si="25"/>
        <v/>
      </c>
      <c r="BF59" s="129" t="str">
        <f t="shared" si="26"/>
        <v/>
      </c>
      <c r="BG59" s="129">
        <f t="shared" si="27"/>
        <v>11.913357400722024</v>
      </c>
      <c r="BH59" s="129" t="str">
        <f t="shared" si="28"/>
        <v/>
      </c>
      <c r="BI59" s="129" t="str">
        <f t="shared" si="29"/>
        <v/>
      </c>
      <c r="BJ59" s="129" t="str">
        <f t="shared" si="30"/>
        <v/>
      </c>
      <c r="BK59" s="129" t="str">
        <f t="shared" si="31"/>
        <v/>
      </c>
      <c r="BL59" s="58">
        <f t="shared" si="19"/>
        <v>11.913357400722024</v>
      </c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</row>
    <row r="60" spans="4:81" x14ac:dyDescent="0.25">
      <c r="D60" s="57">
        <v>46</v>
      </c>
      <c r="E60" s="139" t="s">
        <v>139</v>
      </c>
      <c r="F60" s="126"/>
      <c r="G60" s="126"/>
      <c r="H60" s="146">
        <v>26.2</v>
      </c>
      <c r="I60" s="146">
        <v>29.7</v>
      </c>
      <c r="J60" s="146">
        <v>30.1</v>
      </c>
      <c r="K60" s="146">
        <v>25.7</v>
      </c>
      <c r="L60" s="146">
        <v>30.1</v>
      </c>
      <c r="M60" s="146"/>
      <c r="N60" s="146"/>
      <c r="O60" s="146"/>
      <c r="P60" s="146"/>
      <c r="Q60" s="146"/>
      <c r="R60" s="58">
        <f t="shared" si="35"/>
        <v>4.4000000000000021</v>
      </c>
      <c r="S60" s="58">
        <f t="shared" si="36"/>
        <v>15.514809590973208</v>
      </c>
      <c r="T60" s="19"/>
      <c r="AC60" s="153">
        <f t="shared" si="3"/>
        <v>46</v>
      </c>
      <c r="AD60" s="147" t="s">
        <v>141</v>
      </c>
      <c r="AE60" s="148"/>
      <c r="AF60" s="149">
        <v>45532</v>
      </c>
      <c r="AG60" s="150">
        <v>29.9</v>
      </c>
      <c r="AH60" s="150">
        <v>28.9</v>
      </c>
      <c r="AI60" s="150">
        <v>30.5</v>
      </c>
      <c r="AJ60" s="150">
        <v>31</v>
      </c>
      <c r="AK60" s="150">
        <v>30.6</v>
      </c>
      <c r="AL60" s="150"/>
      <c r="AM60" s="150"/>
      <c r="AN60" s="150"/>
      <c r="AO60" s="150"/>
      <c r="AP60" s="150"/>
      <c r="AQ60" s="82">
        <f t="shared" si="4"/>
        <v>2.1000000000000014</v>
      </c>
      <c r="AR60" s="82">
        <f t="shared" si="33"/>
        <v>6.9582504970178967</v>
      </c>
      <c r="AU60" s="15">
        <f t="shared" si="5"/>
        <v>46</v>
      </c>
      <c r="AV60" s="47">
        <f t="shared" si="6"/>
        <v>45532</v>
      </c>
      <c r="AW60" s="87"/>
      <c r="AX60" s="87"/>
      <c r="AY60" s="88"/>
      <c r="AZ60" s="129" t="str">
        <f t="shared" si="21"/>
        <v/>
      </c>
      <c r="BA60" s="129" t="str">
        <f t="shared" si="22"/>
        <v/>
      </c>
      <c r="BB60" s="129" t="str">
        <f t="shared" si="9"/>
        <v/>
      </c>
      <c r="BC60" s="129" t="str">
        <f t="shared" si="23"/>
        <v/>
      </c>
      <c r="BD60" s="129" t="str">
        <f t="shared" si="24"/>
        <v/>
      </c>
      <c r="BE60" s="129" t="str">
        <f t="shared" si="25"/>
        <v/>
      </c>
      <c r="BF60" s="129" t="str">
        <f t="shared" si="26"/>
        <v/>
      </c>
      <c r="BG60" s="129">
        <f t="shared" si="27"/>
        <v>6.9582504970178967</v>
      </c>
      <c r="BH60" s="129" t="str">
        <f t="shared" si="28"/>
        <v/>
      </c>
      <c r="BI60" s="129" t="str">
        <f t="shared" si="29"/>
        <v/>
      </c>
      <c r="BJ60" s="129" t="str">
        <f t="shared" si="30"/>
        <v/>
      </c>
      <c r="BK60" s="129" t="str">
        <f t="shared" si="31"/>
        <v/>
      </c>
      <c r="BL60" s="58">
        <f t="shared" si="19"/>
        <v>6.9582504970178967</v>
      </c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</row>
    <row r="61" spans="4:81" x14ac:dyDescent="0.25">
      <c r="D61" s="57">
        <v>47</v>
      </c>
      <c r="E61" s="139" t="s">
        <v>139</v>
      </c>
      <c r="F61" s="126"/>
      <c r="G61" s="126"/>
      <c r="H61" s="146">
        <v>26.9</v>
      </c>
      <c r="I61" s="146">
        <v>29.3</v>
      </c>
      <c r="J61" s="146">
        <v>29.3</v>
      </c>
      <c r="K61" s="146">
        <v>25.6</v>
      </c>
      <c r="L61" s="146">
        <v>25.8</v>
      </c>
      <c r="M61" s="146"/>
      <c r="N61" s="146"/>
      <c r="O61" s="146"/>
      <c r="P61" s="146"/>
      <c r="Q61" s="146"/>
      <c r="R61" s="58">
        <f t="shared" si="35"/>
        <v>3.6999999999999993</v>
      </c>
      <c r="S61" s="58">
        <f t="shared" si="36"/>
        <v>13.513513513513509</v>
      </c>
      <c r="T61" s="19"/>
      <c r="AC61" s="153">
        <f t="shared" si="3"/>
        <v>47</v>
      </c>
      <c r="AD61" s="147" t="s">
        <v>141</v>
      </c>
      <c r="AE61" s="148"/>
      <c r="AF61" s="149">
        <v>45532</v>
      </c>
      <c r="AG61" s="150">
        <v>28.7</v>
      </c>
      <c r="AH61" s="150">
        <v>28.3</v>
      </c>
      <c r="AI61" s="150">
        <v>30.3</v>
      </c>
      <c r="AJ61" s="150">
        <v>29</v>
      </c>
      <c r="AK61" s="150">
        <v>29.9</v>
      </c>
      <c r="AL61" s="150"/>
      <c r="AM61" s="150"/>
      <c r="AN61" s="150"/>
      <c r="AO61" s="150"/>
      <c r="AP61" s="150"/>
      <c r="AQ61" s="82">
        <f t="shared" si="4"/>
        <v>2</v>
      </c>
      <c r="AR61" s="82">
        <f t="shared" si="33"/>
        <v>6.8399452804377567</v>
      </c>
      <c r="AU61" s="15">
        <f t="shared" si="5"/>
        <v>47</v>
      </c>
      <c r="AV61" s="47">
        <f t="shared" si="6"/>
        <v>45532</v>
      </c>
      <c r="AW61" s="87"/>
      <c r="AX61" s="87"/>
      <c r="AY61" s="88"/>
      <c r="AZ61" s="129" t="str">
        <f t="shared" si="21"/>
        <v/>
      </c>
      <c r="BA61" s="129" t="str">
        <f t="shared" si="22"/>
        <v/>
      </c>
      <c r="BB61" s="129" t="str">
        <f t="shared" si="9"/>
        <v/>
      </c>
      <c r="BC61" s="129" t="str">
        <f t="shared" si="23"/>
        <v/>
      </c>
      <c r="BD61" s="129" t="str">
        <f t="shared" si="24"/>
        <v/>
      </c>
      <c r="BE61" s="129" t="str">
        <f t="shared" si="25"/>
        <v/>
      </c>
      <c r="BF61" s="129" t="str">
        <f t="shared" si="26"/>
        <v/>
      </c>
      <c r="BG61" s="129">
        <f t="shared" si="27"/>
        <v>6.8399452804377567</v>
      </c>
      <c r="BH61" s="129" t="str">
        <f t="shared" si="28"/>
        <v/>
      </c>
      <c r="BI61" s="129" t="str">
        <f t="shared" si="29"/>
        <v/>
      </c>
      <c r="BJ61" s="129" t="str">
        <f t="shared" si="30"/>
        <v/>
      </c>
      <c r="BK61" s="129" t="str">
        <f t="shared" si="31"/>
        <v/>
      </c>
      <c r="BL61" s="58">
        <f t="shared" si="19"/>
        <v>6.8399452804377567</v>
      </c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</row>
    <row r="62" spans="4:81" x14ac:dyDescent="0.25">
      <c r="D62" s="57">
        <v>48</v>
      </c>
      <c r="E62" s="139" t="s">
        <v>139</v>
      </c>
      <c r="F62" s="126"/>
      <c r="G62" s="126"/>
      <c r="H62" s="146">
        <v>29.1</v>
      </c>
      <c r="I62" s="146">
        <v>30.8</v>
      </c>
      <c r="J62" s="146">
        <v>27.4</v>
      </c>
      <c r="K62" s="146">
        <v>28.5</v>
      </c>
      <c r="L62" s="146">
        <v>25.7</v>
      </c>
      <c r="M62" s="146"/>
      <c r="N62" s="146"/>
      <c r="O62" s="146"/>
      <c r="P62" s="146"/>
      <c r="Q62" s="146"/>
      <c r="R62" s="58">
        <f t="shared" si="35"/>
        <v>5.1000000000000014</v>
      </c>
      <c r="S62" s="58">
        <f t="shared" si="36"/>
        <v>18.021201413427569</v>
      </c>
      <c r="T62" s="19"/>
      <c r="AC62" s="153">
        <f t="shared" si="3"/>
        <v>48</v>
      </c>
      <c r="AD62" s="147" t="s">
        <v>142</v>
      </c>
      <c r="AE62" s="148"/>
      <c r="AF62" s="149">
        <f t="shared" si="20"/>
        <v>45538</v>
      </c>
      <c r="AG62" s="150">
        <v>29.4</v>
      </c>
      <c r="AH62" s="150">
        <v>30</v>
      </c>
      <c r="AI62" s="150">
        <v>18.8</v>
      </c>
      <c r="AJ62" s="150">
        <v>27.9</v>
      </c>
      <c r="AK62" s="150">
        <v>28.6</v>
      </c>
      <c r="AL62" s="150"/>
      <c r="AM62" s="150"/>
      <c r="AN62" s="150"/>
      <c r="AO62" s="150"/>
      <c r="AP62" s="150"/>
      <c r="AQ62" s="82">
        <f t="shared" si="4"/>
        <v>11.2</v>
      </c>
      <c r="AR62" s="82">
        <f t="shared" si="33"/>
        <v>41.573867854491468</v>
      </c>
      <c r="AU62" s="15">
        <f t="shared" si="5"/>
        <v>48</v>
      </c>
      <c r="AV62" s="47">
        <f t="shared" si="6"/>
        <v>45538</v>
      </c>
      <c r="AW62" s="87"/>
      <c r="AX62" s="87"/>
      <c r="AY62" s="88"/>
      <c r="AZ62" s="129" t="str">
        <f t="shared" si="21"/>
        <v/>
      </c>
      <c r="BA62" s="129" t="str">
        <f t="shared" si="22"/>
        <v/>
      </c>
      <c r="BB62" s="129" t="str">
        <f t="shared" si="9"/>
        <v/>
      </c>
      <c r="BC62" s="129" t="str">
        <f t="shared" si="23"/>
        <v/>
      </c>
      <c r="BD62" s="129" t="str">
        <f t="shared" si="24"/>
        <v/>
      </c>
      <c r="BE62" s="129" t="str">
        <f t="shared" si="25"/>
        <v/>
      </c>
      <c r="BF62" s="129" t="str">
        <f t="shared" si="26"/>
        <v/>
      </c>
      <c r="BG62" s="129" t="str">
        <f t="shared" si="27"/>
        <v/>
      </c>
      <c r="BH62" s="129">
        <f t="shared" si="28"/>
        <v>41.573867854491468</v>
      </c>
      <c r="BI62" s="129" t="str">
        <f t="shared" si="29"/>
        <v/>
      </c>
      <c r="BJ62" s="129" t="str">
        <f t="shared" si="30"/>
        <v/>
      </c>
      <c r="BK62" s="129" t="str">
        <f t="shared" si="31"/>
        <v/>
      </c>
      <c r="BL62" s="58">
        <f t="shared" si="19"/>
        <v>41.573867854491468</v>
      </c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</row>
    <row r="63" spans="4:81" x14ac:dyDescent="0.25">
      <c r="D63" s="57">
        <v>49</v>
      </c>
      <c r="E63" s="139" t="s">
        <v>139</v>
      </c>
      <c r="F63" s="126"/>
      <c r="G63" s="126"/>
      <c r="H63" s="146">
        <v>28.6</v>
      </c>
      <c r="I63" s="146">
        <v>29.1</v>
      </c>
      <c r="J63" s="146">
        <v>28.6</v>
      </c>
      <c r="K63" s="146">
        <v>29.5</v>
      </c>
      <c r="L63" s="146">
        <v>28.2</v>
      </c>
      <c r="M63" s="146"/>
      <c r="N63" s="146"/>
      <c r="O63" s="146"/>
      <c r="P63" s="146"/>
      <c r="Q63" s="146"/>
      <c r="R63" s="58">
        <f t="shared" si="35"/>
        <v>1.3000000000000007</v>
      </c>
      <c r="S63" s="58">
        <f t="shared" si="36"/>
        <v>4.5138888888888919</v>
      </c>
      <c r="T63" s="19"/>
      <c r="AC63" s="153">
        <f t="shared" si="3"/>
        <v>49</v>
      </c>
      <c r="AD63" s="147" t="s">
        <v>142</v>
      </c>
      <c r="AE63" s="148"/>
      <c r="AF63" s="149">
        <f t="shared" si="20"/>
        <v>45544</v>
      </c>
      <c r="AG63" s="150">
        <v>29.2</v>
      </c>
      <c r="AH63" s="150">
        <v>28.8</v>
      </c>
      <c r="AI63" s="150">
        <v>29.8</v>
      </c>
      <c r="AJ63" s="150">
        <v>28.4</v>
      </c>
      <c r="AK63" s="150">
        <v>29</v>
      </c>
      <c r="AL63" s="150"/>
      <c r="AM63" s="150"/>
      <c r="AN63" s="150"/>
      <c r="AO63" s="150"/>
      <c r="AP63" s="150"/>
      <c r="AQ63" s="82">
        <f t="shared" si="4"/>
        <v>1.4000000000000021</v>
      </c>
      <c r="AR63" s="82">
        <f t="shared" si="33"/>
        <v>4.8209366391184654</v>
      </c>
      <c r="AU63" s="15">
        <f t="shared" si="5"/>
        <v>49</v>
      </c>
      <c r="AV63" s="47">
        <f t="shared" si="6"/>
        <v>45544</v>
      </c>
      <c r="AW63" s="87"/>
      <c r="AX63" s="87"/>
      <c r="AY63" s="88"/>
      <c r="AZ63" s="129" t="str">
        <f t="shared" si="21"/>
        <v/>
      </c>
      <c r="BA63" s="129" t="str">
        <f t="shared" si="22"/>
        <v/>
      </c>
      <c r="BB63" s="129" t="str">
        <f t="shared" si="9"/>
        <v/>
      </c>
      <c r="BC63" s="129" t="str">
        <f t="shared" si="23"/>
        <v/>
      </c>
      <c r="BD63" s="129" t="str">
        <f t="shared" si="24"/>
        <v/>
      </c>
      <c r="BE63" s="129" t="str">
        <f t="shared" si="25"/>
        <v/>
      </c>
      <c r="BF63" s="129" t="str">
        <f t="shared" si="26"/>
        <v/>
      </c>
      <c r="BG63" s="129" t="str">
        <f t="shared" si="27"/>
        <v/>
      </c>
      <c r="BH63" s="129">
        <f t="shared" si="28"/>
        <v>4.8209366391184654</v>
      </c>
      <c r="BI63" s="129" t="str">
        <f t="shared" si="29"/>
        <v/>
      </c>
      <c r="BJ63" s="129" t="str">
        <f t="shared" si="30"/>
        <v/>
      </c>
      <c r="BK63" s="129" t="str">
        <f t="shared" si="31"/>
        <v/>
      </c>
      <c r="BL63" s="58">
        <f t="shared" si="19"/>
        <v>4.8209366391184654</v>
      </c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</row>
    <row r="64" spans="4:81" x14ac:dyDescent="0.25">
      <c r="D64" s="57">
        <v>50</v>
      </c>
      <c r="E64" s="139" t="s">
        <v>140</v>
      </c>
      <c r="F64" s="126"/>
      <c r="G64" s="126"/>
      <c r="H64" s="146">
        <v>17.8</v>
      </c>
      <c r="I64" s="146">
        <v>19</v>
      </c>
      <c r="J64" s="146">
        <v>19.3</v>
      </c>
      <c r="K64" s="146">
        <v>20.5</v>
      </c>
      <c r="L64" s="146">
        <v>18.600000000000001</v>
      </c>
      <c r="M64" s="146"/>
      <c r="N64" s="146"/>
      <c r="O64" s="146"/>
      <c r="P64" s="146"/>
      <c r="Q64" s="146"/>
      <c r="R64" s="58">
        <f t="shared" si="35"/>
        <v>2.6999999999999993</v>
      </c>
      <c r="S64" s="58">
        <f t="shared" si="36"/>
        <v>14.180672268907561</v>
      </c>
      <c r="T64" s="19"/>
      <c r="AC64" s="153">
        <f t="shared" si="3"/>
        <v>50</v>
      </c>
      <c r="AD64" s="147" t="s">
        <v>142</v>
      </c>
      <c r="AE64" s="148"/>
      <c r="AF64" s="149">
        <f t="shared" si="20"/>
        <v>45550</v>
      </c>
      <c r="AG64" s="150">
        <v>28.1</v>
      </c>
      <c r="AH64" s="150">
        <v>25.3</v>
      </c>
      <c r="AI64" s="150">
        <v>29.3</v>
      </c>
      <c r="AJ64" s="150">
        <v>27.8</v>
      </c>
      <c r="AK64" s="150">
        <v>26.9</v>
      </c>
      <c r="AL64" s="150"/>
      <c r="AM64" s="150"/>
      <c r="AN64" s="150"/>
      <c r="AO64" s="150"/>
      <c r="AP64" s="150"/>
      <c r="AQ64" s="82">
        <f t="shared" si="4"/>
        <v>4</v>
      </c>
      <c r="AR64" s="82">
        <f t="shared" si="33"/>
        <v>14.556040756914118</v>
      </c>
      <c r="AU64" s="15">
        <f t="shared" si="5"/>
        <v>50</v>
      </c>
      <c r="AV64" s="47">
        <f t="shared" si="6"/>
        <v>45550</v>
      </c>
      <c r="AW64" s="87"/>
      <c r="AX64" s="87"/>
      <c r="AY64" s="88"/>
      <c r="AZ64" s="129" t="str">
        <f t="shared" si="21"/>
        <v/>
      </c>
      <c r="BA64" s="129" t="str">
        <f t="shared" si="22"/>
        <v/>
      </c>
      <c r="BB64" s="129" t="str">
        <f t="shared" si="9"/>
        <v/>
      </c>
      <c r="BC64" s="129" t="str">
        <f t="shared" si="23"/>
        <v/>
      </c>
      <c r="BD64" s="129" t="str">
        <f t="shared" si="24"/>
        <v/>
      </c>
      <c r="BE64" s="129" t="str">
        <f t="shared" si="25"/>
        <v/>
      </c>
      <c r="BF64" s="129" t="str">
        <f t="shared" si="26"/>
        <v/>
      </c>
      <c r="BG64" s="129" t="str">
        <f t="shared" si="27"/>
        <v/>
      </c>
      <c r="BH64" s="129">
        <f t="shared" si="28"/>
        <v>14.556040756914118</v>
      </c>
      <c r="BI64" s="129" t="str">
        <f t="shared" si="29"/>
        <v/>
      </c>
      <c r="BJ64" s="129" t="str">
        <f t="shared" si="30"/>
        <v/>
      </c>
      <c r="BK64" s="129" t="str">
        <f t="shared" si="31"/>
        <v/>
      </c>
      <c r="BL64" s="58">
        <f t="shared" si="19"/>
        <v>14.556040756914118</v>
      </c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</row>
    <row r="65" spans="4:81" x14ac:dyDescent="0.25">
      <c r="D65" s="57">
        <v>51</v>
      </c>
      <c r="E65" s="139" t="s">
        <v>140</v>
      </c>
      <c r="F65" s="126"/>
      <c r="G65" s="126"/>
      <c r="H65" s="146">
        <v>23.3</v>
      </c>
      <c r="I65" s="146">
        <v>26.3</v>
      </c>
      <c r="J65" s="146">
        <v>22.9</v>
      </c>
      <c r="K65" s="146">
        <v>23</v>
      </c>
      <c r="L65" s="146">
        <v>22.9</v>
      </c>
      <c r="M65" s="146"/>
      <c r="N65" s="146"/>
      <c r="O65" s="146"/>
      <c r="P65" s="146"/>
      <c r="Q65" s="146"/>
      <c r="R65" s="58">
        <f t="shared" si="35"/>
        <v>3.4000000000000021</v>
      </c>
      <c r="S65" s="58">
        <f t="shared" si="36"/>
        <v>14.358108108108118</v>
      </c>
      <c r="T65" s="19"/>
      <c r="AC65" s="153">
        <f t="shared" si="3"/>
        <v>51</v>
      </c>
      <c r="AD65" s="147" t="s">
        <v>143</v>
      </c>
      <c r="AE65" s="148"/>
      <c r="AF65" s="149">
        <f t="shared" si="20"/>
        <v>45556</v>
      </c>
      <c r="AG65" s="150">
        <v>27.7</v>
      </c>
      <c r="AH65" s="150">
        <v>23.4</v>
      </c>
      <c r="AI65" s="150">
        <v>28.6</v>
      </c>
      <c r="AJ65" s="150">
        <v>25.6</v>
      </c>
      <c r="AK65" s="150">
        <v>24.6</v>
      </c>
      <c r="AL65" s="150"/>
      <c r="AM65" s="150"/>
      <c r="AN65" s="150"/>
      <c r="AO65" s="150"/>
      <c r="AP65" s="150"/>
      <c r="AQ65" s="82">
        <f t="shared" si="4"/>
        <v>5.2000000000000028</v>
      </c>
      <c r="AR65" s="82">
        <f t="shared" si="33"/>
        <v>20.015396458814486</v>
      </c>
      <c r="AU65" s="15">
        <f t="shared" si="5"/>
        <v>51</v>
      </c>
      <c r="AV65" s="47">
        <f t="shared" si="6"/>
        <v>45556</v>
      </c>
      <c r="AW65" s="87"/>
      <c r="AX65" s="87"/>
      <c r="AY65" s="88"/>
      <c r="AZ65" s="129" t="str">
        <f t="shared" si="21"/>
        <v/>
      </c>
      <c r="BA65" s="129" t="str">
        <f t="shared" si="22"/>
        <v/>
      </c>
      <c r="BB65" s="129" t="str">
        <f t="shared" si="9"/>
        <v/>
      </c>
      <c r="BC65" s="129" t="str">
        <f t="shared" si="23"/>
        <v/>
      </c>
      <c r="BD65" s="129" t="str">
        <f t="shared" si="24"/>
        <v/>
      </c>
      <c r="BE65" s="129" t="str">
        <f t="shared" si="25"/>
        <v/>
      </c>
      <c r="BF65" s="129" t="str">
        <f t="shared" si="26"/>
        <v/>
      </c>
      <c r="BG65" s="129" t="str">
        <f t="shared" si="27"/>
        <v/>
      </c>
      <c r="BH65" s="129" t="str">
        <f t="shared" si="28"/>
        <v/>
      </c>
      <c r="BI65" s="129">
        <f t="shared" si="29"/>
        <v>20.015396458814486</v>
      </c>
      <c r="BJ65" s="129" t="str">
        <f t="shared" si="30"/>
        <v/>
      </c>
      <c r="BK65" s="129" t="str">
        <f t="shared" si="31"/>
        <v/>
      </c>
      <c r="BL65" s="58">
        <f t="shared" si="19"/>
        <v>20.015396458814486</v>
      </c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</row>
    <row r="66" spans="4:81" x14ac:dyDescent="0.25">
      <c r="D66" s="57">
        <v>52</v>
      </c>
      <c r="E66" s="139" t="s">
        <v>140</v>
      </c>
      <c r="F66" s="126"/>
      <c r="G66" s="126"/>
      <c r="H66" s="146">
        <v>29.2</v>
      </c>
      <c r="I66" s="146">
        <v>26.2</v>
      </c>
      <c r="J66" s="146">
        <v>25.1</v>
      </c>
      <c r="K66" s="146">
        <v>30.3</v>
      </c>
      <c r="L66" s="146">
        <v>30.1</v>
      </c>
      <c r="M66" s="146"/>
      <c r="N66" s="146"/>
      <c r="O66" s="146"/>
      <c r="P66" s="146"/>
      <c r="Q66" s="146"/>
      <c r="R66" s="58">
        <f t="shared" si="35"/>
        <v>5.1999999999999993</v>
      </c>
      <c r="S66" s="58">
        <f t="shared" si="36"/>
        <v>18.452803406671396</v>
      </c>
      <c r="T66" s="19"/>
      <c r="AC66" s="153">
        <f t="shared" si="3"/>
        <v>52</v>
      </c>
      <c r="AD66" s="147" t="s">
        <v>143</v>
      </c>
      <c r="AE66" s="148"/>
      <c r="AF66" s="149">
        <f t="shared" si="20"/>
        <v>45562</v>
      </c>
      <c r="AG66" s="150">
        <v>24.6</v>
      </c>
      <c r="AH66" s="150">
        <v>24.3</v>
      </c>
      <c r="AI66" s="150">
        <v>26.4</v>
      </c>
      <c r="AJ66" s="150">
        <v>23.3</v>
      </c>
      <c r="AK66" s="150">
        <v>25.7</v>
      </c>
      <c r="AL66" s="150"/>
      <c r="AM66" s="150"/>
      <c r="AN66" s="150"/>
      <c r="AO66" s="150"/>
      <c r="AP66" s="150"/>
      <c r="AQ66" s="82">
        <f t="shared" si="4"/>
        <v>3.0999999999999979</v>
      </c>
      <c r="AR66" s="82">
        <f t="shared" si="33"/>
        <v>12.46983105390184</v>
      </c>
      <c r="AU66" s="15">
        <f t="shared" si="5"/>
        <v>52</v>
      </c>
      <c r="AV66" s="47">
        <f t="shared" si="6"/>
        <v>45562</v>
      </c>
      <c r="AW66" s="87"/>
      <c r="AX66" s="87"/>
      <c r="AY66" s="88"/>
      <c r="AZ66" s="129" t="str">
        <f t="shared" si="21"/>
        <v/>
      </c>
      <c r="BA66" s="129" t="str">
        <f t="shared" si="22"/>
        <v/>
      </c>
      <c r="BB66" s="129" t="str">
        <f t="shared" si="9"/>
        <v/>
      </c>
      <c r="BC66" s="129" t="str">
        <f t="shared" si="23"/>
        <v/>
      </c>
      <c r="BD66" s="129" t="str">
        <f t="shared" si="24"/>
        <v/>
      </c>
      <c r="BE66" s="129" t="str">
        <f t="shared" si="25"/>
        <v/>
      </c>
      <c r="BF66" s="129" t="str">
        <f t="shared" si="26"/>
        <v/>
      </c>
      <c r="BG66" s="129" t="str">
        <f t="shared" si="27"/>
        <v/>
      </c>
      <c r="BH66" s="129" t="str">
        <f t="shared" si="28"/>
        <v/>
      </c>
      <c r="BI66" s="129">
        <f t="shared" si="29"/>
        <v>12.46983105390184</v>
      </c>
      <c r="BJ66" s="129" t="str">
        <f t="shared" si="30"/>
        <v/>
      </c>
      <c r="BK66" s="129" t="str">
        <f t="shared" si="31"/>
        <v/>
      </c>
      <c r="BL66" s="58">
        <f t="shared" si="19"/>
        <v>12.46983105390184</v>
      </c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</row>
    <row r="67" spans="4:81" x14ac:dyDescent="0.25">
      <c r="D67" s="57">
        <v>53</v>
      </c>
      <c r="E67" s="139" t="s">
        <v>140</v>
      </c>
      <c r="F67" s="126"/>
      <c r="G67" s="126"/>
      <c r="H67" s="146">
        <v>28</v>
      </c>
      <c r="I67" s="146">
        <v>32.299999999999997</v>
      </c>
      <c r="J67" s="146">
        <v>30.8</v>
      </c>
      <c r="K67" s="146">
        <v>32</v>
      </c>
      <c r="L67" s="146">
        <v>34.700000000000003</v>
      </c>
      <c r="M67" s="146"/>
      <c r="N67" s="146"/>
      <c r="O67" s="146"/>
      <c r="P67" s="146"/>
      <c r="Q67" s="146"/>
      <c r="R67" s="58">
        <f t="shared" si="35"/>
        <v>6.7000000000000028</v>
      </c>
      <c r="S67" s="58">
        <f t="shared" si="36"/>
        <v>21.229404309252224</v>
      </c>
      <c r="T67" s="19"/>
      <c r="AC67" s="153">
        <f t="shared" si="3"/>
        <v>53</v>
      </c>
      <c r="AD67" s="147" t="s">
        <v>143</v>
      </c>
      <c r="AE67" s="148"/>
      <c r="AF67" s="149">
        <f t="shared" si="20"/>
        <v>45568</v>
      </c>
      <c r="AG67" s="150">
        <v>30.1</v>
      </c>
      <c r="AH67" s="150">
        <v>28.9</v>
      </c>
      <c r="AI67" s="150">
        <v>26.3</v>
      </c>
      <c r="AJ67" s="150">
        <v>27.2</v>
      </c>
      <c r="AK67" s="150">
        <v>29.1</v>
      </c>
      <c r="AL67" s="150"/>
      <c r="AM67" s="150"/>
      <c r="AN67" s="150"/>
      <c r="AO67" s="150"/>
      <c r="AP67" s="150"/>
      <c r="AQ67" s="82">
        <f t="shared" si="4"/>
        <v>3.8000000000000007</v>
      </c>
      <c r="AR67" s="82">
        <f t="shared" si="33"/>
        <v>13.418079096045199</v>
      </c>
      <c r="AU67" s="15">
        <f t="shared" si="5"/>
        <v>53</v>
      </c>
      <c r="AV67" s="47">
        <f t="shared" si="6"/>
        <v>45568</v>
      </c>
      <c r="AW67" s="87"/>
      <c r="AX67" s="87"/>
      <c r="AY67" s="88"/>
      <c r="AZ67" s="129" t="str">
        <f t="shared" si="21"/>
        <v/>
      </c>
      <c r="BA67" s="129" t="str">
        <f t="shared" si="22"/>
        <v/>
      </c>
      <c r="BB67" s="129" t="str">
        <f t="shared" si="9"/>
        <v/>
      </c>
      <c r="BC67" s="129" t="str">
        <f t="shared" si="23"/>
        <v/>
      </c>
      <c r="BD67" s="129" t="str">
        <f t="shared" si="24"/>
        <v/>
      </c>
      <c r="BE67" s="129" t="str">
        <f t="shared" si="25"/>
        <v/>
      </c>
      <c r="BF67" s="129" t="str">
        <f t="shared" si="26"/>
        <v/>
      </c>
      <c r="BG67" s="129" t="str">
        <f t="shared" si="27"/>
        <v/>
      </c>
      <c r="BH67" s="129" t="str">
        <f t="shared" si="28"/>
        <v/>
      </c>
      <c r="BI67" s="129">
        <f t="shared" si="29"/>
        <v>13.418079096045199</v>
      </c>
      <c r="BJ67" s="129" t="str">
        <f t="shared" si="30"/>
        <v/>
      </c>
      <c r="BK67" s="129" t="str">
        <f t="shared" si="31"/>
        <v/>
      </c>
      <c r="BL67" s="58">
        <f t="shared" si="19"/>
        <v>13.418079096045199</v>
      </c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</row>
    <row r="68" spans="4:81" x14ac:dyDescent="0.25">
      <c r="D68" s="57">
        <v>54</v>
      </c>
      <c r="E68" s="139" t="s">
        <v>140</v>
      </c>
      <c r="F68" s="126"/>
      <c r="G68" s="126"/>
      <c r="H68" s="146">
        <v>24</v>
      </c>
      <c r="I68" s="146">
        <v>24.1</v>
      </c>
      <c r="J68" s="146">
        <v>24.5</v>
      </c>
      <c r="K68" s="146">
        <v>25.1</v>
      </c>
      <c r="L68" s="146">
        <v>23.8</v>
      </c>
      <c r="M68" s="146"/>
      <c r="N68" s="146"/>
      <c r="O68" s="146"/>
      <c r="P68" s="146"/>
      <c r="Q68" s="146"/>
      <c r="R68" s="58">
        <f t="shared" si="35"/>
        <v>1.3000000000000007</v>
      </c>
      <c r="S68" s="58">
        <f t="shared" si="36"/>
        <v>5.3497942386831312</v>
      </c>
      <c r="T68" s="19"/>
      <c r="AC68" s="153">
        <f t="shared" si="3"/>
        <v>54</v>
      </c>
      <c r="AD68" s="147" t="s">
        <v>132</v>
      </c>
      <c r="AE68" s="148"/>
      <c r="AF68" s="149">
        <f t="shared" si="20"/>
        <v>45574</v>
      </c>
      <c r="AG68" s="150">
        <v>29.6</v>
      </c>
      <c r="AH68" s="150">
        <v>22.9</v>
      </c>
      <c r="AI68" s="150">
        <v>27.9</v>
      </c>
      <c r="AJ68" s="150">
        <v>27.5</v>
      </c>
      <c r="AK68" s="150">
        <v>28.2</v>
      </c>
      <c r="AL68" s="150"/>
      <c r="AM68" s="150"/>
      <c r="AN68" s="150"/>
      <c r="AO68" s="150"/>
      <c r="AP68" s="150"/>
      <c r="AQ68" s="82">
        <f t="shared" si="4"/>
        <v>6.7000000000000028</v>
      </c>
      <c r="AR68" s="82">
        <f t="shared" si="33"/>
        <v>24.614254224834692</v>
      </c>
      <c r="AU68" s="15">
        <f t="shared" si="5"/>
        <v>54</v>
      </c>
      <c r="AV68" s="47">
        <f t="shared" si="6"/>
        <v>45574</v>
      </c>
      <c r="AW68" s="87"/>
      <c r="AX68" s="87"/>
      <c r="AY68" s="88"/>
      <c r="AZ68" s="129">
        <f t="shared" si="21"/>
        <v>24.614254224834692</v>
      </c>
      <c r="BA68" s="129" t="str">
        <f t="shared" si="22"/>
        <v/>
      </c>
      <c r="BB68" s="129" t="str">
        <f t="shared" si="9"/>
        <v/>
      </c>
      <c r="BC68" s="129" t="str">
        <f t="shared" si="23"/>
        <v/>
      </c>
      <c r="BD68" s="129" t="str">
        <f t="shared" si="24"/>
        <v/>
      </c>
      <c r="BE68" s="129" t="str">
        <f t="shared" si="25"/>
        <v/>
      </c>
      <c r="BF68" s="129" t="str">
        <f t="shared" si="26"/>
        <v/>
      </c>
      <c r="BG68" s="129" t="str">
        <f t="shared" si="27"/>
        <v/>
      </c>
      <c r="BH68" s="129" t="str">
        <f t="shared" si="28"/>
        <v/>
      </c>
      <c r="BI68" s="129" t="str">
        <f t="shared" si="29"/>
        <v/>
      </c>
      <c r="BJ68" s="129" t="str">
        <f t="shared" si="30"/>
        <v/>
      </c>
      <c r="BK68" s="129" t="str">
        <f t="shared" si="31"/>
        <v/>
      </c>
      <c r="BL68" s="58">
        <f t="shared" si="19"/>
        <v>24.614254224834692</v>
      </c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</row>
    <row r="69" spans="4:81" x14ac:dyDescent="0.25">
      <c r="D69" s="57">
        <v>55</v>
      </c>
      <c r="E69" s="139" t="s">
        <v>140</v>
      </c>
      <c r="F69" s="126"/>
      <c r="G69" s="126"/>
      <c r="H69" s="146">
        <v>26.3</v>
      </c>
      <c r="I69" s="146">
        <v>25.2</v>
      </c>
      <c r="J69" s="146">
        <v>24</v>
      </c>
      <c r="K69" s="146">
        <v>23.3</v>
      </c>
      <c r="L69" s="146">
        <v>26.6</v>
      </c>
      <c r="M69" s="146"/>
      <c r="N69" s="146"/>
      <c r="O69" s="146"/>
      <c r="P69" s="146"/>
      <c r="Q69" s="146"/>
      <c r="R69" s="58">
        <f t="shared" si="35"/>
        <v>3.3000000000000007</v>
      </c>
      <c r="S69" s="58">
        <f t="shared" si="36"/>
        <v>13.157894736842108</v>
      </c>
      <c r="T69" s="19"/>
      <c r="AC69" s="153">
        <f t="shared" si="3"/>
        <v>55</v>
      </c>
      <c r="AD69" s="147" t="s">
        <v>144</v>
      </c>
      <c r="AE69" s="148"/>
      <c r="AF69" s="149">
        <f t="shared" si="20"/>
        <v>45580</v>
      </c>
      <c r="AG69" s="150">
        <v>22.7</v>
      </c>
      <c r="AH69" s="150">
        <v>21</v>
      </c>
      <c r="AI69" s="150">
        <v>21.2</v>
      </c>
      <c r="AJ69" s="150">
        <v>23.3</v>
      </c>
      <c r="AK69" s="150">
        <v>24.7</v>
      </c>
      <c r="AL69" s="150"/>
      <c r="AM69" s="150"/>
      <c r="AN69" s="150"/>
      <c r="AO69" s="150"/>
      <c r="AP69" s="150"/>
      <c r="AQ69" s="82">
        <f t="shared" si="4"/>
        <v>3.6999999999999993</v>
      </c>
      <c r="AR69" s="82">
        <f t="shared" si="33"/>
        <v>16.386182462356064</v>
      </c>
      <c r="AU69" s="15">
        <f t="shared" si="5"/>
        <v>55</v>
      </c>
      <c r="AV69" s="47">
        <f t="shared" si="6"/>
        <v>45580</v>
      </c>
      <c r="AW69" s="87"/>
      <c r="AX69" s="87"/>
      <c r="AY69" s="88"/>
      <c r="AZ69" s="129" t="str">
        <f t="shared" si="21"/>
        <v/>
      </c>
      <c r="BA69" s="129" t="str">
        <f t="shared" si="22"/>
        <v/>
      </c>
      <c r="BB69" s="129" t="str">
        <f t="shared" si="9"/>
        <v/>
      </c>
      <c r="BC69" s="129" t="str">
        <f t="shared" si="23"/>
        <v/>
      </c>
      <c r="BD69" s="129" t="str">
        <f t="shared" si="24"/>
        <v/>
      </c>
      <c r="BE69" s="129" t="str">
        <f t="shared" si="25"/>
        <v/>
      </c>
      <c r="BF69" s="129" t="str">
        <f t="shared" si="26"/>
        <v/>
      </c>
      <c r="BG69" s="129" t="str">
        <f t="shared" si="27"/>
        <v/>
      </c>
      <c r="BH69" s="129" t="str">
        <f t="shared" si="28"/>
        <v/>
      </c>
      <c r="BI69" s="129" t="str">
        <f t="shared" si="29"/>
        <v/>
      </c>
      <c r="BJ69" s="129">
        <f t="shared" si="30"/>
        <v>16.386182462356064</v>
      </c>
      <c r="BK69" s="129" t="str">
        <f t="shared" si="31"/>
        <v/>
      </c>
      <c r="BL69" s="58">
        <f t="shared" si="19"/>
        <v>16.386182462356064</v>
      </c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</row>
    <row r="70" spans="4:81" x14ac:dyDescent="0.25">
      <c r="D70" s="57">
        <v>56</v>
      </c>
      <c r="E70" s="139" t="s">
        <v>140</v>
      </c>
      <c r="F70" s="126"/>
      <c r="G70" s="126"/>
      <c r="H70" s="146">
        <v>27</v>
      </c>
      <c r="I70" s="146">
        <v>26.5</v>
      </c>
      <c r="J70" s="146">
        <v>24.7</v>
      </c>
      <c r="K70" s="146">
        <v>27.4</v>
      </c>
      <c r="L70" s="146">
        <v>24.7</v>
      </c>
      <c r="M70" s="146"/>
      <c r="N70" s="146"/>
      <c r="O70" s="146"/>
      <c r="P70" s="146"/>
      <c r="Q70" s="146"/>
      <c r="R70" s="58">
        <f t="shared" si="35"/>
        <v>2.6999999999999993</v>
      </c>
      <c r="S70" s="58">
        <f t="shared" si="36"/>
        <v>10.360706062931694</v>
      </c>
      <c r="T70" s="19"/>
      <c r="AC70" s="153">
        <f t="shared" si="3"/>
        <v>56</v>
      </c>
      <c r="AD70" s="147" t="s">
        <v>145</v>
      </c>
      <c r="AE70" s="148"/>
      <c r="AF70" s="149">
        <f t="shared" si="20"/>
        <v>45586</v>
      </c>
      <c r="AG70" s="150">
        <v>18.100000000000001</v>
      </c>
      <c r="AH70" s="150">
        <v>21.1</v>
      </c>
      <c r="AI70" s="150">
        <v>22</v>
      </c>
      <c r="AJ70" s="150">
        <v>24</v>
      </c>
      <c r="AK70" s="150">
        <v>26.5</v>
      </c>
      <c r="AL70" s="150"/>
      <c r="AM70" s="150"/>
      <c r="AN70" s="150"/>
      <c r="AO70" s="150"/>
      <c r="AP70" s="150"/>
      <c r="AQ70" s="82">
        <f t="shared" si="4"/>
        <v>8.3999999999999986</v>
      </c>
      <c r="AR70" s="82">
        <f t="shared" si="33"/>
        <v>37.600716204118164</v>
      </c>
      <c r="AU70" s="15">
        <f t="shared" si="5"/>
        <v>56</v>
      </c>
      <c r="AV70" s="47">
        <f t="shared" si="6"/>
        <v>45586</v>
      </c>
      <c r="AW70" s="87"/>
      <c r="AX70" s="87"/>
      <c r="AY70" s="88"/>
      <c r="AZ70" s="129" t="str">
        <f t="shared" si="21"/>
        <v/>
      </c>
      <c r="BA70" s="129" t="str">
        <f t="shared" si="22"/>
        <v/>
      </c>
      <c r="BB70" s="129" t="str">
        <f t="shared" si="9"/>
        <v/>
      </c>
      <c r="BC70" s="129" t="str">
        <f t="shared" si="23"/>
        <v/>
      </c>
      <c r="BD70" s="129" t="str">
        <f t="shared" si="24"/>
        <v/>
      </c>
      <c r="BE70" s="129" t="str">
        <f t="shared" si="25"/>
        <v/>
      </c>
      <c r="BF70" s="129" t="str">
        <f t="shared" si="26"/>
        <v/>
      </c>
      <c r="BG70" s="129" t="str">
        <f t="shared" si="27"/>
        <v/>
      </c>
      <c r="BH70" s="129" t="str">
        <f t="shared" si="28"/>
        <v/>
      </c>
      <c r="BI70" s="129" t="str">
        <f t="shared" si="29"/>
        <v/>
      </c>
      <c r="BJ70" s="129" t="str">
        <f t="shared" si="30"/>
        <v/>
      </c>
      <c r="BK70" s="129">
        <f t="shared" si="31"/>
        <v>37.600716204118164</v>
      </c>
      <c r="BL70" s="58">
        <f t="shared" si="19"/>
        <v>37.600716204118164</v>
      </c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</row>
    <row r="71" spans="4:81" x14ac:dyDescent="0.25">
      <c r="D71" s="57">
        <v>57</v>
      </c>
      <c r="E71" s="139" t="s">
        <v>140</v>
      </c>
      <c r="F71" s="126"/>
      <c r="G71" s="126"/>
      <c r="H71" s="146">
        <v>30.8</v>
      </c>
      <c r="I71" s="146">
        <v>32.6</v>
      </c>
      <c r="J71" s="146">
        <v>33.4</v>
      </c>
      <c r="K71" s="146">
        <v>32.5</v>
      </c>
      <c r="L71" s="146">
        <v>32.6</v>
      </c>
      <c r="M71" s="146"/>
      <c r="N71" s="146"/>
      <c r="O71" s="146"/>
      <c r="P71" s="146"/>
      <c r="Q71" s="146"/>
      <c r="R71" s="58">
        <f t="shared" si="35"/>
        <v>2.5999999999999979</v>
      </c>
      <c r="S71" s="58">
        <f t="shared" si="36"/>
        <v>8.0296479308214881</v>
      </c>
      <c r="T71" s="19"/>
      <c r="AC71" s="153">
        <f t="shared" si="3"/>
        <v>57</v>
      </c>
      <c r="AD71" s="147" t="s">
        <v>144</v>
      </c>
      <c r="AE71" s="148"/>
      <c r="AF71" s="149">
        <f t="shared" si="20"/>
        <v>45592</v>
      </c>
      <c r="AG71" s="150">
        <v>28.4</v>
      </c>
      <c r="AH71" s="150">
        <v>29.5</v>
      </c>
      <c r="AI71" s="150">
        <v>28.9</v>
      </c>
      <c r="AJ71" s="150">
        <v>26.9</v>
      </c>
      <c r="AK71" s="150">
        <v>28.4</v>
      </c>
      <c r="AL71" s="150"/>
      <c r="AM71" s="150"/>
      <c r="AN71" s="150"/>
      <c r="AO71" s="150"/>
      <c r="AP71" s="150"/>
      <c r="AQ71" s="82">
        <f t="shared" si="4"/>
        <v>2.6000000000000014</v>
      </c>
      <c r="AR71" s="82">
        <f t="shared" si="33"/>
        <v>9.1484869809993015</v>
      </c>
      <c r="AU71" s="15">
        <f t="shared" si="5"/>
        <v>57</v>
      </c>
      <c r="AV71" s="47">
        <f t="shared" si="6"/>
        <v>45592</v>
      </c>
      <c r="AW71" s="87"/>
      <c r="AX71" s="87"/>
      <c r="AY71" s="88"/>
      <c r="AZ71" s="129" t="str">
        <f t="shared" si="21"/>
        <v/>
      </c>
      <c r="BA71" s="129" t="str">
        <f t="shared" si="22"/>
        <v/>
      </c>
      <c r="BB71" s="129" t="str">
        <f t="shared" si="9"/>
        <v/>
      </c>
      <c r="BC71" s="129" t="str">
        <f t="shared" si="23"/>
        <v/>
      </c>
      <c r="BD71" s="129" t="str">
        <f t="shared" si="24"/>
        <v/>
      </c>
      <c r="BE71" s="129" t="str">
        <f t="shared" si="25"/>
        <v/>
      </c>
      <c r="BF71" s="129" t="str">
        <f t="shared" si="26"/>
        <v/>
      </c>
      <c r="BG71" s="129" t="str">
        <f t="shared" si="27"/>
        <v/>
      </c>
      <c r="BH71" s="129" t="str">
        <f t="shared" si="28"/>
        <v/>
      </c>
      <c r="BI71" s="129" t="str">
        <f t="shared" si="29"/>
        <v/>
      </c>
      <c r="BJ71" s="129">
        <f t="shared" si="30"/>
        <v>9.1484869809993015</v>
      </c>
      <c r="BK71" s="129" t="str">
        <f t="shared" si="31"/>
        <v/>
      </c>
      <c r="BL71" s="58">
        <f t="shared" si="19"/>
        <v>9.1484869809993015</v>
      </c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</row>
    <row r="72" spans="4:81" x14ac:dyDescent="0.25">
      <c r="D72" s="57">
        <v>58</v>
      </c>
      <c r="E72" s="139" t="s">
        <v>141</v>
      </c>
      <c r="F72" s="126"/>
      <c r="G72" s="126"/>
      <c r="H72" s="146">
        <v>23.6</v>
      </c>
      <c r="I72" s="146">
        <v>22.7</v>
      </c>
      <c r="J72" s="146">
        <v>22.5</v>
      </c>
      <c r="K72" s="146">
        <v>22.5</v>
      </c>
      <c r="L72" s="146">
        <v>21.8</v>
      </c>
      <c r="M72" s="146"/>
      <c r="N72" s="146"/>
      <c r="O72" s="146"/>
      <c r="P72" s="146"/>
      <c r="Q72" s="146"/>
      <c r="R72" s="58">
        <f t="shared" si="35"/>
        <v>1.8000000000000007</v>
      </c>
      <c r="S72" s="58">
        <f t="shared" si="36"/>
        <v>7.9575596816976164</v>
      </c>
      <c r="T72" s="19"/>
      <c r="AC72" s="153">
        <f t="shared" si="3"/>
        <v>58</v>
      </c>
      <c r="AD72" s="147" t="s">
        <v>145</v>
      </c>
      <c r="AE72" s="148"/>
      <c r="AF72" s="149">
        <f t="shared" si="20"/>
        <v>45598</v>
      </c>
      <c r="AG72" s="150">
        <v>27.8</v>
      </c>
      <c r="AH72" s="150">
        <v>27.8</v>
      </c>
      <c r="AI72" s="150">
        <v>25.4</v>
      </c>
      <c r="AJ72" s="150">
        <v>27.7</v>
      </c>
      <c r="AK72" s="150">
        <v>27.8</v>
      </c>
      <c r="AL72" s="150"/>
      <c r="AM72" s="150"/>
      <c r="AN72" s="150"/>
      <c r="AO72" s="150"/>
      <c r="AP72" s="150"/>
      <c r="AQ72" s="82">
        <f t="shared" si="4"/>
        <v>2.4000000000000021</v>
      </c>
      <c r="AR72" s="82">
        <f t="shared" si="33"/>
        <v>8.7912087912087991</v>
      </c>
      <c r="AU72" s="15">
        <f t="shared" si="5"/>
        <v>58</v>
      </c>
      <c r="AV72" s="47">
        <f t="shared" si="6"/>
        <v>45598</v>
      </c>
      <c r="AW72" s="87"/>
      <c r="AX72" s="87"/>
      <c r="AY72" s="88"/>
      <c r="AZ72" s="129" t="str">
        <f t="shared" si="21"/>
        <v/>
      </c>
      <c r="BA72" s="129" t="str">
        <f t="shared" si="22"/>
        <v/>
      </c>
      <c r="BB72" s="129" t="str">
        <f t="shared" si="9"/>
        <v/>
      </c>
      <c r="BC72" s="129" t="str">
        <f t="shared" si="23"/>
        <v/>
      </c>
      <c r="BD72" s="129" t="str">
        <f t="shared" si="24"/>
        <v/>
      </c>
      <c r="BE72" s="129" t="str">
        <f t="shared" si="25"/>
        <v/>
      </c>
      <c r="BF72" s="129" t="str">
        <f t="shared" si="26"/>
        <v/>
      </c>
      <c r="BG72" s="129" t="str">
        <f t="shared" si="27"/>
        <v/>
      </c>
      <c r="BH72" s="129" t="str">
        <f t="shared" si="28"/>
        <v/>
      </c>
      <c r="BI72" s="129" t="str">
        <f t="shared" si="29"/>
        <v/>
      </c>
      <c r="BJ72" s="129" t="str">
        <f t="shared" si="30"/>
        <v/>
      </c>
      <c r="BK72" s="129">
        <f t="shared" si="31"/>
        <v>8.7912087912087991</v>
      </c>
      <c r="BL72" s="58">
        <f t="shared" si="19"/>
        <v>8.7912087912087991</v>
      </c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</row>
    <row r="73" spans="4:81" x14ac:dyDescent="0.25">
      <c r="D73" s="57">
        <v>59</v>
      </c>
      <c r="E73" s="139" t="s">
        <v>141</v>
      </c>
      <c r="F73" s="126"/>
      <c r="G73" s="126"/>
      <c r="H73" s="146">
        <v>23.4</v>
      </c>
      <c r="I73" s="146">
        <v>25.8</v>
      </c>
      <c r="J73" s="146">
        <v>24.3</v>
      </c>
      <c r="K73" s="146">
        <v>24.9</v>
      </c>
      <c r="L73" s="146">
        <v>23.7</v>
      </c>
      <c r="M73" s="146"/>
      <c r="N73" s="146"/>
      <c r="O73" s="146"/>
      <c r="P73" s="146"/>
      <c r="Q73" s="146"/>
      <c r="R73" s="58">
        <f t="shared" si="35"/>
        <v>2.4000000000000021</v>
      </c>
      <c r="S73" s="58">
        <f t="shared" si="36"/>
        <v>9.8280098280098365</v>
      </c>
      <c r="T73" s="19"/>
      <c r="AC73" s="153">
        <f t="shared" si="3"/>
        <v>59</v>
      </c>
      <c r="AD73" s="147" t="s">
        <v>140</v>
      </c>
      <c r="AE73" s="148"/>
      <c r="AF73" s="149">
        <f t="shared" si="20"/>
        <v>45604</v>
      </c>
      <c r="AG73" s="150">
        <v>27.4</v>
      </c>
      <c r="AH73" s="150">
        <v>28.8</v>
      </c>
      <c r="AI73" s="150">
        <v>26.4</v>
      </c>
      <c r="AJ73" s="150">
        <v>27.5</v>
      </c>
      <c r="AK73" s="150">
        <v>26.8</v>
      </c>
      <c r="AL73" s="150"/>
      <c r="AM73" s="150"/>
      <c r="AN73" s="150"/>
      <c r="AO73" s="150"/>
      <c r="AP73" s="150"/>
      <c r="AQ73" s="82">
        <f t="shared" si="4"/>
        <v>2.4000000000000021</v>
      </c>
      <c r="AR73" s="82">
        <f t="shared" si="33"/>
        <v>8.7655222790357996</v>
      </c>
      <c r="AU73" s="15">
        <f t="shared" si="5"/>
        <v>59</v>
      </c>
      <c r="AV73" s="47">
        <f t="shared" si="6"/>
        <v>45604</v>
      </c>
      <c r="AW73" s="87"/>
      <c r="AX73" s="87"/>
      <c r="AY73" s="88"/>
      <c r="AZ73" s="129" t="str">
        <f t="shared" si="21"/>
        <v/>
      </c>
      <c r="BA73" s="129" t="str">
        <f t="shared" si="22"/>
        <v/>
      </c>
      <c r="BB73" s="129" t="str">
        <f t="shared" si="9"/>
        <v/>
      </c>
      <c r="BC73" s="129" t="str">
        <f t="shared" si="23"/>
        <v/>
      </c>
      <c r="BD73" s="129" t="str">
        <f t="shared" si="24"/>
        <v/>
      </c>
      <c r="BE73" s="129" t="str">
        <f t="shared" si="25"/>
        <v/>
      </c>
      <c r="BF73" s="129">
        <f t="shared" si="26"/>
        <v>8.7655222790357996</v>
      </c>
      <c r="BG73" s="129" t="str">
        <f t="shared" si="27"/>
        <v/>
      </c>
      <c r="BH73" s="129" t="str">
        <f t="shared" si="28"/>
        <v/>
      </c>
      <c r="BI73" s="129" t="str">
        <f t="shared" si="29"/>
        <v/>
      </c>
      <c r="BJ73" s="129" t="str">
        <f t="shared" si="30"/>
        <v/>
      </c>
      <c r="BK73" s="129" t="str">
        <f t="shared" si="31"/>
        <v/>
      </c>
      <c r="BL73" s="58">
        <f t="shared" si="19"/>
        <v>8.7655222790357996</v>
      </c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</row>
    <row r="74" spans="4:81" x14ac:dyDescent="0.25">
      <c r="D74" s="57">
        <v>60</v>
      </c>
      <c r="E74" s="139" t="s">
        <v>141</v>
      </c>
      <c r="F74" s="126"/>
      <c r="G74" s="126"/>
      <c r="H74" s="146">
        <v>24.9</v>
      </c>
      <c r="I74" s="146">
        <v>26.3</v>
      </c>
      <c r="J74" s="146">
        <v>24.8</v>
      </c>
      <c r="K74" s="146">
        <v>24.3</v>
      </c>
      <c r="L74" s="146">
        <v>24.5</v>
      </c>
      <c r="M74" s="146"/>
      <c r="N74" s="146"/>
      <c r="O74" s="146"/>
      <c r="P74" s="146"/>
      <c r="Q74" s="146"/>
      <c r="R74" s="58">
        <f t="shared" si="35"/>
        <v>2</v>
      </c>
      <c r="S74" s="58">
        <f t="shared" si="36"/>
        <v>8.0128205128205128</v>
      </c>
      <c r="T74" s="19"/>
      <c r="AC74" s="153">
        <f t="shared" si="3"/>
        <v>60</v>
      </c>
      <c r="AD74" s="147" t="s">
        <v>140</v>
      </c>
      <c r="AE74" s="148"/>
      <c r="AF74" s="149">
        <f t="shared" si="20"/>
        <v>45610</v>
      </c>
      <c r="AG74" s="150">
        <v>26.9</v>
      </c>
      <c r="AH74" s="150">
        <v>28.3</v>
      </c>
      <c r="AI74" s="150">
        <v>25.9</v>
      </c>
      <c r="AJ74" s="150">
        <v>28.7</v>
      </c>
      <c r="AK74" s="150">
        <v>28.6</v>
      </c>
      <c r="AL74" s="150"/>
      <c r="AM74" s="150"/>
      <c r="AN74" s="150"/>
      <c r="AO74" s="150"/>
      <c r="AP74" s="150"/>
      <c r="AQ74" s="82">
        <f t="shared" si="4"/>
        <v>2.8000000000000007</v>
      </c>
      <c r="AR74" s="82">
        <f t="shared" si="33"/>
        <v>10.115606936416189</v>
      </c>
      <c r="AU74" s="15">
        <f t="shared" si="5"/>
        <v>60</v>
      </c>
      <c r="AV74" s="47">
        <f t="shared" si="6"/>
        <v>45610</v>
      </c>
      <c r="AW74" s="87"/>
      <c r="AX74" s="87"/>
      <c r="AY74" s="88"/>
      <c r="AZ74" s="129" t="str">
        <f t="shared" si="21"/>
        <v/>
      </c>
      <c r="BA74" s="129" t="str">
        <f t="shared" si="22"/>
        <v/>
      </c>
      <c r="BB74" s="129" t="str">
        <f t="shared" si="9"/>
        <v/>
      </c>
      <c r="BC74" s="129" t="str">
        <f t="shared" si="23"/>
        <v/>
      </c>
      <c r="BD74" s="129" t="str">
        <f t="shared" si="24"/>
        <v/>
      </c>
      <c r="BE74" s="129" t="str">
        <f t="shared" si="25"/>
        <v/>
      </c>
      <c r="BF74" s="129">
        <f t="shared" si="26"/>
        <v>10.115606936416189</v>
      </c>
      <c r="BG74" s="129" t="str">
        <f t="shared" si="27"/>
        <v/>
      </c>
      <c r="BH74" s="129" t="str">
        <f t="shared" si="28"/>
        <v/>
      </c>
      <c r="BI74" s="129" t="str">
        <f t="shared" si="29"/>
        <v/>
      </c>
      <c r="BJ74" s="129" t="str">
        <f t="shared" si="30"/>
        <v/>
      </c>
      <c r="BK74" s="129" t="str">
        <f t="shared" si="31"/>
        <v/>
      </c>
      <c r="BL74" s="58">
        <f t="shared" si="19"/>
        <v>10.115606936416189</v>
      </c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</row>
    <row r="75" spans="4:81" x14ac:dyDescent="0.25">
      <c r="D75" s="57">
        <v>61</v>
      </c>
      <c r="E75" s="139" t="s">
        <v>141</v>
      </c>
      <c r="F75" s="126"/>
      <c r="G75" s="126"/>
      <c r="H75" s="146">
        <v>24</v>
      </c>
      <c r="I75" s="146">
        <v>17.7</v>
      </c>
      <c r="J75" s="146">
        <v>26.3</v>
      </c>
      <c r="K75" s="146">
        <v>20.7</v>
      </c>
      <c r="L75" s="146">
        <v>22.7</v>
      </c>
      <c r="M75" s="146"/>
      <c r="N75" s="146"/>
      <c r="O75" s="146"/>
      <c r="P75" s="146"/>
      <c r="Q75" s="146"/>
      <c r="R75" s="58">
        <f t="shared" si="35"/>
        <v>8.6000000000000014</v>
      </c>
      <c r="S75" s="58">
        <f t="shared" si="36"/>
        <v>38.599640933572715</v>
      </c>
      <c r="T75" s="19"/>
      <c r="AC75" s="153">
        <f t="shared" si="3"/>
        <v>61</v>
      </c>
      <c r="AD75" s="147" t="s">
        <v>141</v>
      </c>
      <c r="AE75" s="148"/>
      <c r="AF75" s="149">
        <f t="shared" si="20"/>
        <v>45616</v>
      </c>
      <c r="AG75" s="150">
        <v>28.3</v>
      </c>
      <c r="AH75" s="150">
        <v>27.5</v>
      </c>
      <c r="AI75" s="150">
        <v>29.2</v>
      </c>
      <c r="AJ75" s="150">
        <v>29</v>
      </c>
      <c r="AK75" s="150">
        <v>27</v>
      </c>
      <c r="AL75" s="150"/>
      <c r="AM75" s="150"/>
      <c r="AN75" s="150"/>
      <c r="AO75" s="150"/>
      <c r="AP75" s="150"/>
      <c r="AQ75" s="82">
        <f t="shared" si="4"/>
        <v>2.1999999999999993</v>
      </c>
      <c r="AR75" s="82">
        <f t="shared" si="33"/>
        <v>7.8014184397163095</v>
      </c>
      <c r="AU75" s="15">
        <f t="shared" si="5"/>
        <v>61</v>
      </c>
      <c r="AV75" s="47">
        <f t="shared" si="6"/>
        <v>45616</v>
      </c>
      <c r="AW75" s="87"/>
      <c r="AX75" s="87"/>
      <c r="AY75" s="88"/>
      <c r="AZ75" s="129" t="str">
        <f t="shared" si="21"/>
        <v/>
      </c>
      <c r="BA75" s="129" t="str">
        <f t="shared" si="22"/>
        <v/>
      </c>
      <c r="BB75" s="129" t="str">
        <f t="shared" si="9"/>
        <v/>
      </c>
      <c r="BC75" s="129" t="str">
        <f t="shared" si="23"/>
        <v/>
      </c>
      <c r="BD75" s="129" t="str">
        <f t="shared" si="24"/>
        <v/>
      </c>
      <c r="BE75" s="129" t="str">
        <f t="shared" si="25"/>
        <v/>
      </c>
      <c r="BF75" s="129" t="str">
        <f t="shared" si="26"/>
        <v/>
      </c>
      <c r="BG75" s="129">
        <f t="shared" si="27"/>
        <v>7.8014184397163095</v>
      </c>
      <c r="BH75" s="129" t="str">
        <f t="shared" si="28"/>
        <v/>
      </c>
      <c r="BI75" s="129" t="str">
        <f t="shared" si="29"/>
        <v/>
      </c>
      <c r="BJ75" s="129" t="str">
        <f t="shared" si="30"/>
        <v/>
      </c>
      <c r="BK75" s="129" t="str">
        <f t="shared" si="31"/>
        <v/>
      </c>
      <c r="BL75" s="58">
        <f t="shared" si="19"/>
        <v>7.8014184397163095</v>
      </c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</row>
    <row r="76" spans="4:81" x14ac:dyDescent="0.25">
      <c r="D76" s="57">
        <v>62</v>
      </c>
      <c r="E76" s="139" t="s">
        <v>141</v>
      </c>
      <c r="F76" s="126"/>
      <c r="G76" s="126"/>
      <c r="H76" s="146">
        <v>30.6</v>
      </c>
      <c r="I76" s="146">
        <v>27</v>
      </c>
      <c r="J76" s="146">
        <v>25</v>
      </c>
      <c r="K76" s="146">
        <v>29</v>
      </c>
      <c r="L76" s="146">
        <v>29.5</v>
      </c>
      <c r="M76" s="146"/>
      <c r="N76" s="146"/>
      <c r="O76" s="146"/>
      <c r="P76" s="146"/>
      <c r="Q76" s="146"/>
      <c r="R76" s="58">
        <f t="shared" si="35"/>
        <v>5.6000000000000014</v>
      </c>
      <c r="S76" s="58">
        <f t="shared" si="36"/>
        <v>19.84408221119774</v>
      </c>
      <c r="T76" s="19"/>
      <c r="AC76" s="153">
        <f t="shared" si="3"/>
        <v>62</v>
      </c>
      <c r="AD76" s="147" t="s">
        <v>138</v>
      </c>
      <c r="AE76" s="148"/>
      <c r="AF76" s="149">
        <f t="shared" si="20"/>
        <v>45622</v>
      </c>
      <c r="AG76" s="150">
        <v>27.3</v>
      </c>
      <c r="AH76" s="150">
        <v>27.9</v>
      </c>
      <c r="AI76" s="150">
        <v>28.4</v>
      </c>
      <c r="AJ76" s="150">
        <v>28.2</v>
      </c>
      <c r="AK76" s="150">
        <v>28.2</v>
      </c>
      <c r="AL76" s="150"/>
      <c r="AM76" s="150"/>
      <c r="AN76" s="150"/>
      <c r="AO76" s="150"/>
      <c r="AP76" s="150"/>
      <c r="AQ76" s="82">
        <f t="shared" si="4"/>
        <v>1.0999999999999979</v>
      </c>
      <c r="AR76" s="82">
        <f t="shared" si="33"/>
        <v>3.9285714285714208</v>
      </c>
      <c r="AU76" s="15">
        <f t="shared" si="5"/>
        <v>62</v>
      </c>
      <c r="AV76" s="47">
        <f t="shared" si="6"/>
        <v>45622</v>
      </c>
      <c r="AW76" s="87"/>
      <c r="AX76" s="87"/>
      <c r="AY76" s="88"/>
      <c r="AZ76" s="129" t="str">
        <f t="shared" si="21"/>
        <v/>
      </c>
      <c r="BA76" s="129" t="str">
        <f t="shared" si="22"/>
        <v/>
      </c>
      <c r="BB76" s="129" t="str">
        <f t="shared" si="9"/>
        <v/>
      </c>
      <c r="BC76" s="129" t="str">
        <f t="shared" si="23"/>
        <v/>
      </c>
      <c r="BD76" s="129">
        <f t="shared" si="24"/>
        <v>3.9285714285714208</v>
      </c>
      <c r="BE76" s="129" t="str">
        <f t="shared" si="25"/>
        <v/>
      </c>
      <c r="BF76" s="129" t="str">
        <f t="shared" si="26"/>
        <v/>
      </c>
      <c r="BG76" s="129" t="str">
        <f t="shared" si="27"/>
        <v/>
      </c>
      <c r="BH76" s="129" t="str">
        <f t="shared" si="28"/>
        <v/>
      </c>
      <c r="BI76" s="129" t="str">
        <f t="shared" si="29"/>
        <v/>
      </c>
      <c r="BJ76" s="129" t="str">
        <f t="shared" si="30"/>
        <v/>
      </c>
      <c r="BK76" s="129" t="str">
        <f t="shared" si="31"/>
        <v/>
      </c>
      <c r="BL76" s="58">
        <f t="shared" si="19"/>
        <v>3.9285714285714208</v>
      </c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</row>
    <row r="77" spans="4:81" x14ac:dyDescent="0.25">
      <c r="D77" s="57">
        <v>63</v>
      </c>
      <c r="E77" s="139" t="s">
        <v>141</v>
      </c>
      <c r="F77" s="126"/>
      <c r="G77" s="126"/>
      <c r="H77" s="146">
        <v>17.899999999999999</v>
      </c>
      <c r="I77" s="146">
        <v>18.2</v>
      </c>
      <c r="J77" s="146">
        <v>19.8</v>
      </c>
      <c r="K77" s="146">
        <v>20.8</v>
      </c>
      <c r="L77" s="146">
        <v>19</v>
      </c>
      <c r="M77" s="146"/>
      <c r="N77" s="146"/>
      <c r="O77" s="146"/>
      <c r="P77" s="146"/>
      <c r="Q77" s="146"/>
      <c r="R77" s="58">
        <f t="shared" si="35"/>
        <v>2.9000000000000021</v>
      </c>
      <c r="S77" s="58">
        <f t="shared" si="36"/>
        <v>15.151515151515166</v>
      </c>
      <c r="T77" s="19"/>
      <c r="AC77" s="153">
        <f t="shared" si="3"/>
        <v>63</v>
      </c>
      <c r="AD77" s="147" t="s">
        <v>139</v>
      </c>
      <c r="AE77" s="148"/>
      <c r="AF77" s="149">
        <f t="shared" si="20"/>
        <v>45628</v>
      </c>
      <c r="AG77" s="150">
        <v>28.3</v>
      </c>
      <c r="AH77" s="150">
        <v>28.4</v>
      </c>
      <c r="AI77" s="150">
        <v>26.9</v>
      </c>
      <c r="AJ77" s="150">
        <v>26.8</v>
      </c>
      <c r="AK77" s="150">
        <v>28.2</v>
      </c>
      <c r="AL77" s="150"/>
      <c r="AM77" s="150"/>
      <c r="AN77" s="150"/>
      <c r="AO77" s="150"/>
      <c r="AP77" s="150"/>
      <c r="AQ77" s="82">
        <f t="shared" si="4"/>
        <v>1.5999999999999979</v>
      </c>
      <c r="AR77" s="82">
        <f t="shared" si="33"/>
        <v>5.7720057720057643</v>
      </c>
      <c r="AU77" s="15">
        <f t="shared" si="5"/>
        <v>63</v>
      </c>
      <c r="AV77" s="47">
        <f t="shared" si="6"/>
        <v>45628</v>
      </c>
      <c r="AW77" s="87"/>
      <c r="AX77" s="87"/>
      <c r="AY77" s="88"/>
      <c r="AZ77" s="129" t="str">
        <f t="shared" si="21"/>
        <v/>
      </c>
      <c r="BA77" s="129" t="str">
        <f t="shared" si="22"/>
        <v/>
      </c>
      <c r="BB77" s="129" t="str">
        <f t="shared" si="9"/>
        <v/>
      </c>
      <c r="BC77" s="129" t="str">
        <f t="shared" si="23"/>
        <v/>
      </c>
      <c r="BD77" s="129" t="str">
        <f t="shared" si="24"/>
        <v/>
      </c>
      <c r="BE77" s="129">
        <f t="shared" si="25"/>
        <v>5.7720057720057643</v>
      </c>
      <c r="BF77" s="129" t="str">
        <f t="shared" si="26"/>
        <v/>
      </c>
      <c r="BG77" s="129" t="str">
        <f t="shared" si="27"/>
        <v/>
      </c>
      <c r="BH77" s="129" t="str">
        <f t="shared" si="28"/>
        <v/>
      </c>
      <c r="BI77" s="129" t="str">
        <f t="shared" si="29"/>
        <v/>
      </c>
      <c r="BJ77" s="129" t="str">
        <f t="shared" si="30"/>
        <v/>
      </c>
      <c r="BK77" s="129" t="str">
        <f t="shared" si="31"/>
        <v/>
      </c>
      <c r="BL77" s="58">
        <f t="shared" si="19"/>
        <v>5.7720057720057643</v>
      </c>
      <c r="BO77" s="176" t="s">
        <v>148</v>
      </c>
      <c r="BP77" s="176"/>
      <c r="BQ77" s="176"/>
    </row>
    <row r="78" spans="4:81" x14ac:dyDescent="0.25">
      <c r="D78" s="57">
        <v>64</v>
      </c>
      <c r="E78" s="139" t="s">
        <v>141</v>
      </c>
      <c r="F78" s="126"/>
      <c r="G78" s="126"/>
      <c r="H78" s="146">
        <v>29.2</v>
      </c>
      <c r="I78" s="146">
        <v>24.8</v>
      </c>
      <c r="J78" s="146">
        <v>27.3</v>
      </c>
      <c r="K78" s="146">
        <v>27.4</v>
      </c>
      <c r="L78" s="146">
        <v>27.8</v>
      </c>
      <c r="M78" s="146"/>
      <c r="N78" s="146"/>
      <c r="O78" s="146"/>
      <c r="P78" s="146"/>
      <c r="Q78" s="146"/>
      <c r="R78" s="58">
        <f t="shared" si="35"/>
        <v>4.3999999999999986</v>
      </c>
      <c r="S78" s="58">
        <f t="shared" si="36"/>
        <v>16.117216117216113</v>
      </c>
      <c r="T78" s="19"/>
      <c r="AC78" s="153">
        <f t="shared" si="3"/>
        <v>64</v>
      </c>
      <c r="AD78" s="147"/>
      <c r="AE78" s="148"/>
      <c r="AF78" s="148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82">
        <f t="shared" si="4"/>
        <v>0</v>
      </c>
      <c r="AR78" s="82" t="str">
        <f t="shared" si="33"/>
        <v/>
      </c>
      <c r="AU78" s="15">
        <f t="shared" si="5"/>
        <v>64</v>
      </c>
      <c r="AV78" s="47">
        <f t="shared" si="6"/>
        <v>45628</v>
      </c>
      <c r="AW78" s="87"/>
      <c r="AX78" s="87"/>
      <c r="AY78" s="88"/>
      <c r="AZ78" s="129" t="str">
        <f t="shared" si="21"/>
        <v/>
      </c>
      <c r="BA78" s="129" t="str">
        <f t="shared" si="22"/>
        <v/>
      </c>
      <c r="BB78" s="129" t="str">
        <f t="shared" si="9"/>
        <v/>
      </c>
      <c r="BC78" s="129" t="str">
        <f t="shared" si="23"/>
        <v/>
      </c>
      <c r="BD78" s="129" t="str">
        <f t="shared" si="24"/>
        <v/>
      </c>
      <c r="BE78" s="129" t="str">
        <f t="shared" si="25"/>
        <v/>
      </c>
      <c r="BF78" s="129" t="str">
        <f t="shared" si="26"/>
        <v/>
      </c>
      <c r="BG78" s="129" t="str">
        <f t="shared" si="27"/>
        <v/>
      </c>
      <c r="BH78" s="129" t="str">
        <f t="shared" si="28"/>
        <v/>
      </c>
      <c r="BI78" s="129" t="str">
        <f t="shared" si="29"/>
        <v/>
      </c>
      <c r="BJ78" s="129" t="str">
        <f t="shared" si="30"/>
        <v/>
      </c>
      <c r="BK78" s="129" t="str">
        <f t="shared" si="31"/>
        <v/>
      </c>
      <c r="BL78" s="58" t="str">
        <f t="shared" si="19"/>
        <v/>
      </c>
    </row>
    <row r="79" spans="4:81" x14ac:dyDescent="0.25">
      <c r="D79" s="57">
        <v>65</v>
      </c>
      <c r="E79" s="139" t="s">
        <v>141</v>
      </c>
      <c r="F79" s="126"/>
      <c r="G79" s="126"/>
      <c r="H79" s="146">
        <v>27.2</v>
      </c>
      <c r="I79" s="146">
        <v>27.4</v>
      </c>
      <c r="J79" s="146">
        <v>27.9</v>
      </c>
      <c r="K79" s="146">
        <v>28.5</v>
      </c>
      <c r="L79" s="146">
        <v>24.5</v>
      </c>
      <c r="M79" s="146"/>
      <c r="N79" s="146"/>
      <c r="O79" s="146"/>
      <c r="P79" s="146"/>
      <c r="Q79" s="146"/>
      <c r="R79" s="58">
        <f t="shared" si="35"/>
        <v>4</v>
      </c>
      <c r="S79" s="58">
        <f t="shared" si="36"/>
        <v>14.760147601476014</v>
      </c>
      <c r="T79" s="19"/>
      <c r="AC79" s="153">
        <f t="shared" si="3"/>
        <v>65</v>
      </c>
      <c r="AD79" s="147"/>
      <c r="AE79" s="148"/>
      <c r="AF79" s="148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82">
        <f t="shared" si="4"/>
        <v>0</v>
      </c>
      <c r="AR79" s="82" t="str">
        <f t="shared" si="33"/>
        <v/>
      </c>
      <c r="AU79" s="15">
        <f t="shared" si="5"/>
        <v>65</v>
      </c>
      <c r="AV79" s="47">
        <f t="shared" si="6"/>
        <v>45628</v>
      </c>
      <c r="AW79" s="87"/>
      <c r="AX79" s="87"/>
      <c r="AY79" s="88"/>
      <c r="AZ79" s="129" t="str">
        <f t="shared" si="21"/>
        <v/>
      </c>
      <c r="BA79" s="129" t="str">
        <f t="shared" si="22"/>
        <v/>
      </c>
      <c r="BB79" s="129" t="str">
        <f t="shared" si="9"/>
        <v/>
      </c>
      <c r="BC79" s="129" t="str">
        <f t="shared" si="23"/>
        <v/>
      </c>
      <c r="BD79" s="129" t="str">
        <f t="shared" si="24"/>
        <v/>
      </c>
      <c r="BE79" s="129" t="str">
        <f t="shared" si="25"/>
        <v/>
      </c>
      <c r="BF79" s="129" t="str">
        <f t="shared" si="26"/>
        <v/>
      </c>
      <c r="BG79" s="129" t="str">
        <f t="shared" si="27"/>
        <v/>
      </c>
      <c r="BH79" s="129" t="str">
        <f t="shared" si="28"/>
        <v/>
      </c>
      <c r="BI79" s="129" t="str">
        <f t="shared" si="29"/>
        <v/>
      </c>
      <c r="BJ79" s="129" t="str">
        <f t="shared" si="30"/>
        <v/>
      </c>
      <c r="BK79" s="129" t="str">
        <f t="shared" si="31"/>
        <v/>
      </c>
      <c r="BL79" s="58" t="str">
        <f t="shared" si="19"/>
        <v/>
      </c>
    </row>
    <row r="80" spans="4:81" x14ac:dyDescent="0.25">
      <c r="D80" s="57">
        <v>66</v>
      </c>
      <c r="E80" s="139" t="s">
        <v>142</v>
      </c>
      <c r="F80" s="126"/>
      <c r="G80" s="126"/>
      <c r="H80" s="146">
        <v>30.8</v>
      </c>
      <c r="I80" s="146">
        <v>29.2</v>
      </c>
      <c r="J80" s="146">
        <v>30.4</v>
      </c>
      <c r="K80" s="146">
        <v>30.2</v>
      </c>
      <c r="L80" s="146">
        <v>31.4</v>
      </c>
      <c r="M80" s="146"/>
      <c r="N80" s="146"/>
      <c r="O80" s="146"/>
      <c r="P80" s="146"/>
      <c r="Q80" s="146"/>
      <c r="R80" s="58"/>
      <c r="S80" s="58"/>
      <c r="T80" s="19"/>
      <c r="AC80" s="153">
        <f t="shared" ref="AC80:AC143" si="37">D80</f>
        <v>66</v>
      </c>
      <c r="AD80" s="147"/>
      <c r="AE80" s="148"/>
      <c r="AF80" s="148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82">
        <f t="shared" ref="AQ80:AQ174" si="38">MAX(AG80:AP80)-MIN(AG80:AP80)</f>
        <v>0</v>
      </c>
      <c r="AR80" s="82" t="str">
        <f t="shared" si="33"/>
        <v/>
      </c>
      <c r="AU80" s="15">
        <f t="shared" ref="AU80:AU143" si="39">D80</f>
        <v>66</v>
      </c>
      <c r="AV80" s="47">
        <f t="shared" si="6"/>
        <v>45628</v>
      </c>
      <c r="AW80" s="87"/>
      <c r="AX80" s="87"/>
      <c r="AY80" s="88"/>
      <c r="AZ80" s="129" t="str">
        <f t="shared" si="21"/>
        <v/>
      </c>
      <c r="BA80" s="129" t="str">
        <f t="shared" si="22"/>
        <v/>
      </c>
      <c r="BB80" s="129" t="str">
        <f t="shared" ref="BB80:BB143" si="40">IF(AD80=$B$10,AR80,"")</f>
        <v/>
      </c>
      <c r="BC80" s="129" t="str">
        <f t="shared" si="23"/>
        <v/>
      </c>
      <c r="BD80" s="129" t="str">
        <f t="shared" si="24"/>
        <v/>
      </c>
      <c r="BE80" s="129" t="str">
        <f t="shared" si="25"/>
        <v/>
      </c>
      <c r="BF80" s="129" t="str">
        <f t="shared" si="26"/>
        <v/>
      </c>
      <c r="BG80" s="129" t="str">
        <f t="shared" si="27"/>
        <v/>
      </c>
      <c r="BH80" s="129" t="str">
        <f t="shared" si="28"/>
        <v/>
      </c>
      <c r="BI80" s="129" t="str">
        <f t="shared" si="29"/>
        <v/>
      </c>
      <c r="BJ80" s="129" t="str">
        <f t="shared" si="30"/>
        <v/>
      </c>
      <c r="BK80" s="129" t="str">
        <f t="shared" si="31"/>
        <v/>
      </c>
      <c r="BL80" s="58" t="str">
        <f t="shared" ref="BL80:BL143" si="41">AR80</f>
        <v/>
      </c>
    </row>
    <row r="81" spans="4:64" x14ac:dyDescent="0.25">
      <c r="D81" s="57">
        <v>67</v>
      </c>
      <c r="E81" s="139" t="s">
        <v>142</v>
      </c>
      <c r="F81" s="126"/>
      <c r="G81" s="126"/>
      <c r="H81" s="146">
        <v>29.8</v>
      </c>
      <c r="I81" s="146">
        <v>27</v>
      </c>
      <c r="J81" s="146">
        <v>29.5</v>
      </c>
      <c r="K81" s="146">
        <v>26.5</v>
      </c>
      <c r="L81" s="146">
        <v>28</v>
      </c>
      <c r="M81" s="146"/>
      <c r="N81" s="146"/>
      <c r="O81" s="146"/>
      <c r="P81" s="146"/>
      <c r="Q81" s="146"/>
      <c r="R81" s="58"/>
      <c r="S81" s="58"/>
      <c r="T81" s="19"/>
      <c r="AC81" s="153">
        <f t="shared" si="37"/>
        <v>67</v>
      </c>
      <c r="AD81" s="147"/>
      <c r="AE81" s="148"/>
      <c r="AF81" s="148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82">
        <f t="shared" si="38"/>
        <v>0</v>
      </c>
      <c r="AR81" s="82" t="str">
        <f t="shared" si="33"/>
        <v/>
      </c>
      <c r="AU81" s="15">
        <f t="shared" si="39"/>
        <v>67</v>
      </c>
      <c r="AV81" s="47">
        <f t="shared" ref="AV81:AV174" si="42">IF(AF81="",MAX(AF$15:AF$174),AF81)</f>
        <v>45628</v>
      </c>
      <c r="AW81" s="87"/>
      <c r="AX81" s="87"/>
      <c r="AY81" s="88"/>
      <c r="AZ81" s="129" t="str">
        <f t="shared" si="21"/>
        <v/>
      </c>
      <c r="BA81" s="129" t="str">
        <f t="shared" si="22"/>
        <v/>
      </c>
      <c r="BB81" s="129" t="str">
        <f t="shared" si="40"/>
        <v/>
      </c>
      <c r="BC81" s="129" t="str">
        <f t="shared" si="23"/>
        <v/>
      </c>
      <c r="BD81" s="129" t="str">
        <f t="shared" si="24"/>
        <v/>
      </c>
      <c r="BE81" s="129" t="str">
        <f t="shared" si="25"/>
        <v/>
      </c>
      <c r="BF81" s="129" t="str">
        <f t="shared" si="26"/>
        <v/>
      </c>
      <c r="BG81" s="129" t="str">
        <f t="shared" si="27"/>
        <v/>
      </c>
      <c r="BH81" s="129" t="str">
        <f t="shared" si="28"/>
        <v/>
      </c>
      <c r="BI81" s="129" t="str">
        <f t="shared" si="29"/>
        <v/>
      </c>
      <c r="BJ81" s="129" t="str">
        <f t="shared" si="30"/>
        <v/>
      </c>
      <c r="BK81" s="129" t="str">
        <f t="shared" si="31"/>
        <v/>
      </c>
      <c r="BL81" s="58" t="str">
        <f t="shared" si="41"/>
        <v/>
      </c>
    </row>
    <row r="82" spans="4:64" x14ac:dyDescent="0.25">
      <c r="D82" s="57">
        <v>68</v>
      </c>
      <c r="E82" s="139" t="s">
        <v>142</v>
      </c>
      <c r="F82" s="126"/>
      <c r="G82" s="126"/>
      <c r="H82" s="146">
        <v>25</v>
      </c>
      <c r="I82" s="146">
        <v>23.2</v>
      </c>
      <c r="J82" s="146">
        <v>25.1</v>
      </c>
      <c r="K82" s="146">
        <v>19</v>
      </c>
      <c r="L82" s="146">
        <v>24.4</v>
      </c>
      <c r="M82" s="146"/>
      <c r="N82" s="146"/>
      <c r="O82" s="146"/>
      <c r="P82" s="146"/>
      <c r="Q82" s="146"/>
      <c r="R82" s="58"/>
      <c r="S82" s="58"/>
      <c r="T82" s="19"/>
      <c r="AC82" s="153">
        <f t="shared" si="37"/>
        <v>68</v>
      </c>
      <c r="AD82" s="147"/>
      <c r="AE82" s="148"/>
      <c r="AF82" s="148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82">
        <f t="shared" si="38"/>
        <v>0</v>
      </c>
      <c r="AR82" s="82" t="str">
        <f t="shared" si="33"/>
        <v/>
      </c>
      <c r="AU82" s="15">
        <f t="shared" si="39"/>
        <v>68</v>
      </c>
      <c r="AV82" s="47">
        <f t="shared" si="42"/>
        <v>45628</v>
      </c>
      <c r="AW82" s="87"/>
      <c r="AX82" s="87"/>
      <c r="AY82" s="88"/>
      <c r="AZ82" s="129" t="str">
        <f t="shared" si="21"/>
        <v/>
      </c>
      <c r="BA82" s="129" t="str">
        <f t="shared" si="22"/>
        <v/>
      </c>
      <c r="BB82" s="129" t="str">
        <f t="shared" si="40"/>
        <v/>
      </c>
      <c r="BC82" s="129" t="str">
        <f t="shared" si="23"/>
        <v/>
      </c>
      <c r="BD82" s="129" t="str">
        <f t="shared" si="24"/>
        <v/>
      </c>
      <c r="BE82" s="129" t="str">
        <f t="shared" si="25"/>
        <v/>
      </c>
      <c r="BF82" s="129" t="str">
        <f t="shared" si="26"/>
        <v/>
      </c>
      <c r="BG82" s="129" t="str">
        <f t="shared" si="27"/>
        <v/>
      </c>
      <c r="BH82" s="129" t="str">
        <f t="shared" si="28"/>
        <v/>
      </c>
      <c r="BI82" s="129" t="str">
        <f t="shared" si="29"/>
        <v/>
      </c>
      <c r="BJ82" s="129" t="str">
        <f t="shared" si="30"/>
        <v/>
      </c>
      <c r="BK82" s="129" t="str">
        <f t="shared" si="31"/>
        <v/>
      </c>
      <c r="BL82" s="58" t="str">
        <f t="shared" si="41"/>
        <v/>
      </c>
    </row>
    <row r="83" spans="4:64" x14ac:dyDescent="0.25">
      <c r="D83" s="57">
        <v>69</v>
      </c>
      <c r="E83" s="139" t="s">
        <v>142</v>
      </c>
      <c r="F83" s="126"/>
      <c r="G83" s="126"/>
      <c r="H83" s="146">
        <v>27.2</v>
      </c>
      <c r="I83" s="146">
        <v>26.5</v>
      </c>
      <c r="J83" s="146">
        <v>23</v>
      </c>
      <c r="K83" s="146">
        <v>23.3</v>
      </c>
      <c r="L83" s="146">
        <v>26.2</v>
      </c>
      <c r="M83" s="146"/>
      <c r="N83" s="146"/>
      <c r="O83" s="146"/>
      <c r="P83" s="146"/>
      <c r="Q83" s="146"/>
      <c r="R83" s="58"/>
      <c r="S83" s="58"/>
      <c r="T83" s="19"/>
      <c r="AC83" s="153">
        <f t="shared" si="37"/>
        <v>69</v>
      </c>
      <c r="AD83" s="147"/>
      <c r="AE83" s="148"/>
      <c r="AF83" s="148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82">
        <f t="shared" si="38"/>
        <v>0</v>
      </c>
      <c r="AR83" s="82" t="str">
        <f t="shared" si="33"/>
        <v/>
      </c>
      <c r="AU83" s="15">
        <f t="shared" si="39"/>
        <v>69</v>
      </c>
      <c r="AV83" s="47">
        <f t="shared" si="42"/>
        <v>45628</v>
      </c>
      <c r="AW83" s="87"/>
      <c r="AX83" s="87"/>
      <c r="AY83" s="88"/>
      <c r="AZ83" s="129" t="str">
        <f t="shared" ref="AZ83:AZ146" si="43">IF(AD83=$B$8,AR83,"")</f>
        <v/>
      </c>
      <c r="BA83" s="129" t="str">
        <f t="shared" ref="BA83:BA146" si="44">IF(AD83=$B$9,AR83,"")</f>
        <v/>
      </c>
      <c r="BB83" s="129" t="str">
        <f t="shared" si="40"/>
        <v/>
      </c>
      <c r="BC83" s="129" t="str">
        <f t="shared" ref="BC83:BC146" si="45">IF(AD83=$B$11,AR83,"")</f>
        <v/>
      </c>
      <c r="BD83" s="129" t="str">
        <f t="shared" ref="BD83:BD146" si="46">IF(AD83=$B$12,AR83,"")</f>
        <v/>
      </c>
      <c r="BE83" s="129" t="str">
        <f t="shared" ref="BE83:BE146" si="47">IF(AD83=$B$13,AR83,"")</f>
        <v/>
      </c>
      <c r="BF83" s="129" t="str">
        <f t="shared" ref="BF83:BF146" si="48">IF(AD83=$B$14,AR83,"")</f>
        <v/>
      </c>
      <c r="BG83" s="129" t="str">
        <f t="shared" ref="BG83:BG146" si="49">IF(AD83=$B$15,AR83,"")</f>
        <v/>
      </c>
      <c r="BH83" s="129" t="str">
        <f t="shared" ref="BH83:BH146" si="50">IF(AD83=$B$16,AR83,"")</f>
        <v/>
      </c>
      <c r="BI83" s="129" t="str">
        <f t="shared" ref="BI83:BI146" si="51">IF(AD83=$B$17,AR83,"")</f>
        <v/>
      </c>
      <c r="BJ83" s="129" t="str">
        <f t="shared" ref="BJ83:BJ146" si="52">IF(AD83=$B$18,AR83,"")</f>
        <v/>
      </c>
      <c r="BK83" s="129" t="str">
        <f t="shared" ref="BK83:BK146" si="53">IF(AD83=$B$19,AR83,"")</f>
        <v/>
      </c>
      <c r="BL83" s="58" t="str">
        <f t="shared" si="41"/>
        <v/>
      </c>
    </row>
    <row r="84" spans="4:64" x14ac:dyDescent="0.25">
      <c r="D84" s="57">
        <v>70</v>
      </c>
      <c r="E84" s="139" t="s">
        <v>142</v>
      </c>
      <c r="F84" s="126"/>
      <c r="G84" s="126"/>
      <c r="H84" s="146">
        <v>26</v>
      </c>
      <c r="I84" s="146">
        <v>25.8</v>
      </c>
      <c r="J84" s="146">
        <v>28.1</v>
      </c>
      <c r="K84" s="146">
        <v>27.6</v>
      </c>
      <c r="L84" s="146">
        <v>28.3</v>
      </c>
      <c r="M84" s="146"/>
      <c r="N84" s="146"/>
      <c r="O84" s="146"/>
      <c r="P84" s="146"/>
      <c r="Q84" s="146"/>
      <c r="R84" s="58"/>
      <c r="S84" s="58"/>
      <c r="T84" s="19"/>
      <c r="AC84" s="153">
        <f t="shared" si="37"/>
        <v>70</v>
      </c>
      <c r="AD84" s="147"/>
      <c r="AE84" s="148"/>
      <c r="AF84" s="148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82">
        <f t="shared" si="38"/>
        <v>0</v>
      </c>
      <c r="AR84" s="82" t="str">
        <f t="shared" si="33"/>
        <v/>
      </c>
      <c r="AU84" s="15">
        <f t="shared" si="39"/>
        <v>70</v>
      </c>
      <c r="AV84" s="47">
        <f t="shared" si="42"/>
        <v>45628</v>
      </c>
      <c r="AW84" s="87"/>
      <c r="AX84" s="87"/>
      <c r="AY84" s="88"/>
      <c r="AZ84" s="129" t="str">
        <f t="shared" si="43"/>
        <v/>
      </c>
      <c r="BA84" s="129" t="str">
        <f t="shared" si="44"/>
        <v/>
      </c>
      <c r="BB84" s="129" t="str">
        <f t="shared" si="40"/>
        <v/>
      </c>
      <c r="BC84" s="129" t="str">
        <f t="shared" si="45"/>
        <v/>
      </c>
      <c r="BD84" s="129" t="str">
        <f t="shared" si="46"/>
        <v/>
      </c>
      <c r="BE84" s="129" t="str">
        <f t="shared" si="47"/>
        <v/>
      </c>
      <c r="BF84" s="129" t="str">
        <f t="shared" si="48"/>
        <v/>
      </c>
      <c r="BG84" s="129" t="str">
        <f t="shared" si="49"/>
        <v/>
      </c>
      <c r="BH84" s="129" t="str">
        <f t="shared" si="50"/>
        <v/>
      </c>
      <c r="BI84" s="129" t="str">
        <f t="shared" si="51"/>
        <v/>
      </c>
      <c r="BJ84" s="129" t="str">
        <f t="shared" si="52"/>
        <v/>
      </c>
      <c r="BK84" s="129" t="str">
        <f t="shared" si="53"/>
        <v/>
      </c>
      <c r="BL84" s="58" t="str">
        <f t="shared" si="41"/>
        <v/>
      </c>
    </row>
    <row r="85" spans="4:64" x14ac:dyDescent="0.25">
      <c r="D85" s="57">
        <v>71</v>
      </c>
      <c r="E85" s="139" t="s">
        <v>142</v>
      </c>
      <c r="F85" s="126"/>
      <c r="G85" s="126"/>
      <c r="H85" s="146">
        <v>26.2</v>
      </c>
      <c r="I85" s="146">
        <v>29.6</v>
      </c>
      <c r="J85" s="146">
        <v>28.8</v>
      </c>
      <c r="K85" s="146">
        <v>24.8</v>
      </c>
      <c r="L85" s="146">
        <v>30.4</v>
      </c>
      <c r="M85" s="146"/>
      <c r="N85" s="146"/>
      <c r="O85" s="146"/>
      <c r="P85" s="146"/>
      <c r="Q85" s="146"/>
      <c r="R85" s="58"/>
      <c r="S85" s="58"/>
      <c r="T85" s="19"/>
      <c r="AC85" s="153">
        <f t="shared" si="37"/>
        <v>71</v>
      </c>
      <c r="AD85" s="147"/>
      <c r="AE85" s="148"/>
      <c r="AF85" s="148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82">
        <f t="shared" si="38"/>
        <v>0</v>
      </c>
      <c r="AR85" s="82" t="str">
        <f t="shared" si="33"/>
        <v/>
      </c>
      <c r="AU85" s="15">
        <f t="shared" si="39"/>
        <v>71</v>
      </c>
      <c r="AV85" s="47">
        <f t="shared" si="42"/>
        <v>45628</v>
      </c>
      <c r="AW85" s="87"/>
      <c r="AX85" s="87"/>
      <c r="AY85" s="88"/>
      <c r="AZ85" s="129" t="str">
        <f t="shared" si="43"/>
        <v/>
      </c>
      <c r="BA85" s="129" t="str">
        <f t="shared" si="44"/>
        <v/>
      </c>
      <c r="BB85" s="129" t="str">
        <f t="shared" si="40"/>
        <v/>
      </c>
      <c r="BC85" s="129" t="str">
        <f t="shared" si="45"/>
        <v/>
      </c>
      <c r="BD85" s="129" t="str">
        <f t="shared" si="46"/>
        <v/>
      </c>
      <c r="BE85" s="129" t="str">
        <f t="shared" si="47"/>
        <v/>
      </c>
      <c r="BF85" s="129" t="str">
        <f t="shared" si="48"/>
        <v/>
      </c>
      <c r="BG85" s="129" t="str">
        <f t="shared" si="49"/>
        <v/>
      </c>
      <c r="BH85" s="129" t="str">
        <f t="shared" si="50"/>
        <v/>
      </c>
      <c r="BI85" s="129" t="str">
        <f t="shared" si="51"/>
        <v/>
      </c>
      <c r="BJ85" s="129" t="str">
        <f t="shared" si="52"/>
        <v/>
      </c>
      <c r="BK85" s="129" t="str">
        <f t="shared" si="53"/>
        <v/>
      </c>
      <c r="BL85" s="58" t="str">
        <f t="shared" si="41"/>
        <v/>
      </c>
    </row>
    <row r="86" spans="4:64" x14ac:dyDescent="0.25">
      <c r="D86" s="57">
        <v>72</v>
      </c>
      <c r="E86" s="139" t="s">
        <v>142</v>
      </c>
      <c r="F86" s="126"/>
      <c r="G86" s="126"/>
      <c r="H86" s="146">
        <v>25.8</v>
      </c>
      <c r="I86" s="146">
        <v>29.4</v>
      </c>
      <c r="J86" s="146">
        <v>24.7</v>
      </c>
      <c r="K86" s="146">
        <v>30.4</v>
      </c>
      <c r="L86" s="146">
        <v>25.1</v>
      </c>
      <c r="M86" s="146"/>
      <c r="N86" s="146"/>
      <c r="O86" s="146"/>
      <c r="P86" s="146"/>
      <c r="Q86" s="146"/>
      <c r="R86" s="58"/>
      <c r="S86" s="58"/>
      <c r="T86" s="19"/>
      <c r="AC86" s="153">
        <f t="shared" si="37"/>
        <v>72</v>
      </c>
      <c r="AD86" s="147"/>
      <c r="AE86" s="148"/>
      <c r="AF86" s="148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82">
        <f t="shared" si="38"/>
        <v>0</v>
      </c>
      <c r="AR86" s="82" t="str">
        <f t="shared" si="33"/>
        <v/>
      </c>
      <c r="AU86" s="15">
        <f t="shared" si="39"/>
        <v>72</v>
      </c>
      <c r="AV86" s="47">
        <f t="shared" si="42"/>
        <v>45628</v>
      </c>
      <c r="AW86" s="87"/>
      <c r="AX86" s="87"/>
      <c r="AY86" s="88"/>
      <c r="AZ86" s="129" t="str">
        <f t="shared" si="43"/>
        <v/>
      </c>
      <c r="BA86" s="129" t="str">
        <f t="shared" si="44"/>
        <v/>
      </c>
      <c r="BB86" s="129" t="str">
        <f t="shared" si="40"/>
        <v/>
      </c>
      <c r="BC86" s="129" t="str">
        <f t="shared" si="45"/>
        <v/>
      </c>
      <c r="BD86" s="129" t="str">
        <f t="shared" si="46"/>
        <v/>
      </c>
      <c r="BE86" s="129" t="str">
        <f t="shared" si="47"/>
        <v/>
      </c>
      <c r="BF86" s="129" t="str">
        <f t="shared" si="48"/>
        <v/>
      </c>
      <c r="BG86" s="129" t="str">
        <f t="shared" si="49"/>
        <v/>
      </c>
      <c r="BH86" s="129" t="str">
        <f t="shared" si="50"/>
        <v/>
      </c>
      <c r="BI86" s="129" t="str">
        <f t="shared" si="51"/>
        <v/>
      </c>
      <c r="BJ86" s="129" t="str">
        <f t="shared" si="52"/>
        <v/>
      </c>
      <c r="BK86" s="129" t="str">
        <f t="shared" si="53"/>
        <v/>
      </c>
      <c r="BL86" s="58" t="str">
        <f t="shared" si="41"/>
        <v/>
      </c>
    </row>
    <row r="87" spans="4:64" x14ac:dyDescent="0.25">
      <c r="D87" s="57">
        <v>73</v>
      </c>
      <c r="E87" s="139" t="s">
        <v>142</v>
      </c>
      <c r="F87" s="126"/>
      <c r="G87" s="126"/>
      <c r="H87" s="146">
        <v>27.2</v>
      </c>
      <c r="I87" s="146">
        <v>26.5</v>
      </c>
      <c r="J87" s="146">
        <v>29.8</v>
      </c>
      <c r="K87" s="146">
        <v>27.6</v>
      </c>
      <c r="L87" s="146">
        <v>27.4</v>
      </c>
      <c r="M87" s="146"/>
      <c r="N87" s="146"/>
      <c r="O87" s="146"/>
      <c r="P87" s="146"/>
      <c r="Q87" s="146"/>
      <c r="R87" s="58"/>
      <c r="S87" s="58"/>
      <c r="T87" s="19"/>
      <c r="AC87" s="153">
        <f t="shared" si="37"/>
        <v>73</v>
      </c>
      <c r="AD87" s="147"/>
      <c r="AE87" s="148"/>
      <c r="AF87" s="148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82">
        <f t="shared" si="38"/>
        <v>0</v>
      </c>
      <c r="AR87" s="82" t="str">
        <f t="shared" si="33"/>
        <v/>
      </c>
      <c r="AU87" s="15">
        <f t="shared" si="39"/>
        <v>73</v>
      </c>
      <c r="AV87" s="47">
        <f t="shared" si="42"/>
        <v>45628</v>
      </c>
      <c r="AW87" s="87"/>
      <c r="AX87" s="87"/>
      <c r="AY87" s="88"/>
      <c r="AZ87" s="129" t="str">
        <f t="shared" si="43"/>
        <v/>
      </c>
      <c r="BA87" s="129" t="str">
        <f t="shared" si="44"/>
        <v/>
      </c>
      <c r="BB87" s="129" t="str">
        <f t="shared" si="40"/>
        <v/>
      </c>
      <c r="BC87" s="129" t="str">
        <f t="shared" si="45"/>
        <v/>
      </c>
      <c r="BD87" s="129" t="str">
        <f t="shared" si="46"/>
        <v/>
      </c>
      <c r="BE87" s="129" t="str">
        <f t="shared" si="47"/>
        <v/>
      </c>
      <c r="BF87" s="129" t="str">
        <f t="shared" si="48"/>
        <v/>
      </c>
      <c r="BG87" s="129" t="str">
        <f t="shared" si="49"/>
        <v/>
      </c>
      <c r="BH87" s="129" t="str">
        <f t="shared" si="50"/>
        <v/>
      </c>
      <c r="BI87" s="129" t="str">
        <f t="shared" si="51"/>
        <v/>
      </c>
      <c r="BJ87" s="129" t="str">
        <f t="shared" si="52"/>
        <v/>
      </c>
      <c r="BK87" s="129" t="str">
        <f t="shared" si="53"/>
        <v/>
      </c>
      <c r="BL87" s="58" t="str">
        <f t="shared" si="41"/>
        <v/>
      </c>
    </row>
    <row r="88" spans="4:64" x14ac:dyDescent="0.25">
      <c r="D88" s="57">
        <v>74</v>
      </c>
      <c r="E88" s="139" t="s">
        <v>142</v>
      </c>
      <c r="F88" s="126"/>
      <c r="G88" s="126"/>
      <c r="H88" s="146">
        <v>29.9</v>
      </c>
      <c r="I88" s="146">
        <v>28.9</v>
      </c>
      <c r="J88" s="146">
        <v>30.5</v>
      </c>
      <c r="K88" s="146">
        <v>31</v>
      </c>
      <c r="L88" s="146">
        <v>30.6</v>
      </c>
      <c r="M88" s="146"/>
      <c r="N88" s="146"/>
      <c r="O88" s="146"/>
      <c r="P88" s="146"/>
      <c r="Q88" s="146"/>
      <c r="R88" s="58"/>
      <c r="S88" s="58"/>
      <c r="T88" s="19"/>
      <c r="AC88" s="153">
        <f t="shared" si="37"/>
        <v>74</v>
      </c>
      <c r="AD88" s="147"/>
      <c r="AE88" s="148"/>
      <c r="AF88" s="148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82">
        <f t="shared" si="38"/>
        <v>0</v>
      </c>
      <c r="AR88" s="82" t="str">
        <f t="shared" si="33"/>
        <v/>
      </c>
      <c r="AU88" s="15">
        <f t="shared" si="39"/>
        <v>74</v>
      </c>
      <c r="AV88" s="47">
        <f t="shared" si="42"/>
        <v>45628</v>
      </c>
      <c r="AW88" s="87"/>
      <c r="AX88" s="87"/>
      <c r="AY88" s="88"/>
      <c r="AZ88" s="129" t="str">
        <f t="shared" si="43"/>
        <v/>
      </c>
      <c r="BA88" s="129" t="str">
        <f t="shared" si="44"/>
        <v/>
      </c>
      <c r="BB88" s="129" t="str">
        <f t="shared" si="40"/>
        <v/>
      </c>
      <c r="BC88" s="129" t="str">
        <f t="shared" si="45"/>
        <v/>
      </c>
      <c r="BD88" s="129" t="str">
        <f t="shared" si="46"/>
        <v/>
      </c>
      <c r="BE88" s="129" t="str">
        <f t="shared" si="47"/>
        <v/>
      </c>
      <c r="BF88" s="129" t="str">
        <f t="shared" si="48"/>
        <v/>
      </c>
      <c r="BG88" s="129" t="str">
        <f t="shared" si="49"/>
        <v/>
      </c>
      <c r="BH88" s="129" t="str">
        <f t="shared" si="50"/>
        <v/>
      </c>
      <c r="BI88" s="129" t="str">
        <f t="shared" si="51"/>
        <v/>
      </c>
      <c r="BJ88" s="129" t="str">
        <f t="shared" si="52"/>
        <v/>
      </c>
      <c r="BK88" s="129" t="str">
        <f t="shared" si="53"/>
        <v/>
      </c>
      <c r="BL88" s="58" t="str">
        <f t="shared" si="41"/>
        <v/>
      </c>
    </row>
    <row r="89" spans="4:64" x14ac:dyDescent="0.25">
      <c r="D89" s="57">
        <v>75</v>
      </c>
      <c r="E89" s="139" t="s">
        <v>143</v>
      </c>
      <c r="F89" s="126"/>
      <c r="G89" s="126"/>
      <c r="H89" s="146">
        <v>28.7</v>
      </c>
      <c r="I89" s="146">
        <v>28.3</v>
      </c>
      <c r="J89" s="146">
        <v>30.3</v>
      </c>
      <c r="K89" s="146">
        <v>29</v>
      </c>
      <c r="L89" s="146">
        <v>29.9</v>
      </c>
      <c r="M89" s="146"/>
      <c r="N89" s="146"/>
      <c r="O89" s="146"/>
      <c r="P89" s="146"/>
      <c r="Q89" s="146"/>
      <c r="R89" s="58"/>
      <c r="S89" s="58"/>
      <c r="T89" s="19"/>
      <c r="AC89" s="153">
        <f t="shared" si="37"/>
        <v>75</v>
      </c>
      <c r="AD89" s="147"/>
      <c r="AE89" s="148"/>
      <c r="AF89" s="148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82">
        <f t="shared" si="38"/>
        <v>0</v>
      </c>
      <c r="AR89" s="82" t="str">
        <f t="shared" si="33"/>
        <v/>
      </c>
      <c r="AU89" s="15">
        <f t="shared" si="39"/>
        <v>75</v>
      </c>
      <c r="AV89" s="47">
        <f t="shared" si="42"/>
        <v>45628</v>
      </c>
      <c r="AW89" s="87"/>
      <c r="AX89" s="87"/>
      <c r="AY89" s="88"/>
      <c r="AZ89" s="129" t="str">
        <f t="shared" si="43"/>
        <v/>
      </c>
      <c r="BA89" s="129" t="str">
        <f t="shared" si="44"/>
        <v/>
      </c>
      <c r="BB89" s="129" t="str">
        <f t="shared" si="40"/>
        <v/>
      </c>
      <c r="BC89" s="129" t="str">
        <f t="shared" si="45"/>
        <v/>
      </c>
      <c r="BD89" s="129" t="str">
        <f t="shared" si="46"/>
        <v/>
      </c>
      <c r="BE89" s="129" t="str">
        <f t="shared" si="47"/>
        <v/>
      </c>
      <c r="BF89" s="129" t="str">
        <f t="shared" si="48"/>
        <v/>
      </c>
      <c r="BG89" s="129" t="str">
        <f t="shared" si="49"/>
        <v/>
      </c>
      <c r="BH89" s="129" t="str">
        <f t="shared" si="50"/>
        <v/>
      </c>
      <c r="BI89" s="129" t="str">
        <f t="shared" si="51"/>
        <v/>
      </c>
      <c r="BJ89" s="129" t="str">
        <f t="shared" si="52"/>
        <v/>
      </c>
      <c r="BK89" s="129" t="str">
        <f t="shared" si="53"/>
        <v/>
      </c>
      <c r="BL89" s="58" t="str">
        <f t="shared" si="41"/>
        <v/>
      </c>
    </row>
    <row r="90" spans="4:64" x14ac:dyDescent="0.25">
      <c r="D90" s="57">
        <v>76</v>
      </c>
      <c r="E90" s="139" t="s">
        <v>143</v>
      </c>
      <c r="F90" s="126"/>
      <c r="G90" s="126"/>
      <c r="H90" s="146">
        <v>29.4</v>
      </c>
      <c r="I90" s="146">
        <v>30</v>
      </c>
      <c r="J90" s="146">
        <v>18.8</v>
      </c>
      <c r="K90" s="146">
        <v>27.9</v>
      </c>
      <c r="L90" s="146">
        <v>28.6</v>
      </c>
      <c r="M90" s="146"/>
      <c r="N90" s="146"/>
      <c r="O90" s="146"/>
      <c r="P90" s="146"/>
      <c r="Q90" s="146"/>
      <c r="R90" s="58"/>
      <c r="S90" s="58"/>
      <c r="T90" s="19"/>
      <c r="AC90" s="153">
        <f t="shared" si="37"/>
        <v>76</v>
      </c>
      <c r="AD90" s="147"/>
      <c r="AE90" s="148"/>
      <c r="AF90" s="148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82">
        <f t="shared" si="38"/>
        <v>0</v>
      </c>
      <c r="AR90" s="82" t="str">
        <f t="shared" si="33"/>
        <v/>
      </c>
      <c r="AU90" s="15">
        <f t="shared" si="39"/>
        <v>76</v>
      </c>
      <c r="AV90" s="47">
        <f t="shared" si="42"/>
        <v>45628</v>
      </c>
      <c r="AW90" s="87"/>
      <c r="AX90" s="87"/>
      <c r="AY90" s="88"/>
      <c r="AZ90" s="129" t="str">
        <f t="shared" si="43"/>
        <v/>
      </c>
      <c r="BA90" s="129" t="str">
        <f t="shared" si="44"/>
        <v/>
      </c>
      <c r="BB90" s="129" t="str">
        <f t="shared" si="40"/>
        <v/>
      </c>
      <c r="BC90" s="129" t="str">
        <f t="shared" si="45"/>
        <v/>
      </c>
      <c r="BD90" s="129" t="str">
        <f t="shared" si="46"/>
        <v/>
      </c>
      <c r="BE90" s="129" t="str">
        <f t="shared" si="47"/>
        <v/>
      </c>
      <c r="BF90" s="129" t="str">
        <f t="shared" si="48"/>
        <v/>
      </c>
      <c r="BG90" s="129" t="str">
        <f t="shared" si="49"/>
        <v/>
      </c>
      <c r="BH90" s="129" t="str">
        <f t="shared" si="50"/>
        <v/>
      </c>
      <c r="BI90" s="129" t="str">
        <f t="shared" si="51"/>
        <v/>
      </c>
      <c r="BJ90" s="129" t="str">
        <f t="shared" si="52"/>
        <v/>
      </c>
      <c r="BK90" s="129" t="str">
        <f t="shared" si="53"/>
        <v/>
      </c>
      <c r="BL90" s="58" t="str">
        <f t="shared" si="41"/>
        <v/>
      </c>
    </row>
    <row r="91" spans="4:64" x14ac:dyDescent="0.25">
      <c r="D91" s="57">
        <v>77</v>
      </c>
      <c r="E91" s="139" t="s">
        <v>143</v>
      </c>
      <c r="F91" s="126"/>
      <c r="G91" s="126"/>
      <c r="H91" s="146">
        <v>29.2</v>
      </c>
      <c r="I91" s="146">
        <v>28.8</v>
      </c>
      <c r="J91" s="146">
        <v>29.8</v>
      </c>
      <c r="K91" s="146">
        <v>28.4</v>
      </c>
      <c r="L91" s="146">
        <v>29</v>
      </c>
      <c r="M91" s="146"/>
      <c r="N91" s="146"/>
      <c r="O91" s="146"/>
      <c r="P91" s="146"/>
      <c r="Q91" s="146"/>
      <c r="R91" s="58"/>
      <c r="S91" s="58"/>
      <c r="T91" s="19"/>
      <c r="AC91" s="153">
        <f t="shared" si="37"/>
        <v>77</v>
      </c>
      <c r="AD91" s="147"/>
      <c r="AE91" s="148"/>
      <c r="AF91" s="148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82">
        <f t="shared" si="38"/>
        <v>0</v>
      </c>
      <c r="AR91" s="82" t="str">
        <f t="shared" si="33"/>
        <v/>
      </c>
      <c r="AU91" s="15">
        <f t="shared" si="39"/>
        <v>77</v>
      </c>
      <c r="AV91" s="47">
        <f t="shared" si="42"/>
        <v>45628</v>
      </c>
      <c r="AW91" s="87"/>
      <c r="AX91" s="87"/>
      <c r="AY91" s="88"/>
      <c r="AZ91" s="129" t="str">
        <f t="shared" si="43"/>
        <v/>
      </c>
      <c r="BA91" s="129" t="str">
        <f t="shared" si="44"/>
        <v/>
      </c>
      <c r="BB91" s="129" t="str">
        <f t="shared" si="40"/>
        <v/>
      </c>
      <c r="BC91" s="129" t="str">
        <f t="shared" si="45"/>
        <v/>
      </c>
      <c r="BD91" s="129" t="str">
        <f t="shared" si="46"/>
        <v/>
      </c>
      <c r="BE91" s="129" t="str">
        <f t="shared" si="47"/>
        <v/>
      </c>
      <c r="BF91" s="129" t="str">
        <f t="shared" si="48"/>
        <v/>
      </c>
      <c r="BG91" s="129" t="str">
        <f t="shared" si="49"/>
        <v/>
      </c>
      <c r="BH91" s="129" t="str">
        <f t="shared" si="50"/>
        <v/>
      </c>
      <c r="BI91" s="129" t="str">
        <f t="shared" si="51"/>
        <v/>
      </c>
      <c r="BJ91" s="129" t="str">
        <f t="shared" si="52"/>
        <v/>
      </c>
      <c r="BK91" s="129" t="str">
        <f t="shared" si="53"/>
        <v/>
      </c>
      <c r="BL91" s="58" t="str">
        <f t="shared" si="41"/>
        <v/>
      </c>
    </row>
    <row r="92" spans="4:64" x14ac:dyDescent="0.25">
      <c r="D92" s="57">
        <v>78</v>
      </c>
      <c r="E92" s="139" t="s">
        <v>143</v>
      </c>
      <c r="F92" s="126"/>
      <c r="G92" s="126"/>
      <c r="H92" s="146">
        <v>28.1</v>
      </c>
      <c r="I92" s="146">
        <v>25.3</v>
      </c>
      <c r="J92" s="146">
        <v>29.3</v>
      </c>
      <c r="K92" s="146">
        <v>27.8</v>
      </c>
      <c r="L92" s="146">
        <v>26.9</v>
      </c>
      <c r="M92" s="146"/>
      <c r="N92" s="146"/>
      <c r="O92" s="146"/>
      <c r="P92" s="146"/>
      <c r="Q92" s="146"/>
      <c r="R92" s="58"/>
      <c r="S92" s="58"/>
      <c r="T92" s="19"/>
      <c r="AC92" s="153">
        <f t="shared" si="37"/>
        <v>78</v>
      </c>
      <c r="AD92" s="147"/>
      <c r="AE92" s="148"/>
      <c r="AF92" s="148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82">
        <f t="shared" si="38"/>
        <v>0</v>
      </c>
      <c r="AR92" s="82" t="str">
        <f t="shared" si="33"/>
        <v/>
      </c>
      <c r="AU92" s="15">
        <f t="shared" si="39"/>
        <v>78</v>
      </c>
      <c r="AV92" s="47">
        <f t="shared" si="42"/>
        <v>45628</v>
      </c>
      <c r="AW92" s="87"/>
      <c r="AX92" s="87"/>
      <c r="AY92" s="88"/>
      <c r="AZ92" s="129" t="str">
        <f t="shared" si="43"/>
        <v/>
      </c>
      <c r="BA92" s="129" t="str">
        <f t="shared" si="44"/>
        <v/>
      </c>
      <c r="BB92" s="129" t="str">
        <f t="shared" si="40"/>
        <v/>
      </c>
      <c r="BC92" s="129" t="str">
        <f t="shared" si="45"/>
        <v/>
      </c>
      <c r="BD92" s="129" t="str">
        <f t="shared" si="46"/>
        <v/>
      </c>
      <c r="BE92" s="129" t="str">
        <f t="shared" si="47"/>
        <v/>
      </c>
      <c r="BF92" s="129" t="str">
        <f t="shared" si="48"/>
        <v/>
      </c>
      <c r="BG92" s="129" t="str">
        <f t="shared" si="49"/>
        <v/>
      </c>
      <c r="BH92" s="129" t="str">
        <f t="shared" si="50"/>
        <v/>
      </c>
      <c r="BI92" s="129" t="str">
        <f t="shared" si="51"/>
        <v/>
      </c>
      <c r="BJ92" s="129" t="str">
        <f t="shared" si="52"/>
        <v/>
      </c>
      <c r="BK92" s="129" t="str">
        <f t="shared" si="53"/>
        <v/>
      </c>
      <c r="BL92" s="58" t="str">
        <f t="shared" si="41"/>
        <v/>
      </c>
    </row>
    <row r="93" spans="4:64" x14ac:dyDescent="0.25">
      <c r="D93" s="57">
        <v>79</v>
      </c>
      <c r="E93" s="139" t="s">
        <v>143</v>
      </c>
      <c r="F93" s="126"/>
      <c r="G93" s="126"/>
      <c r="H93" s="146">
        <v>27.7</v>
      </c>
      <c r="I93" s="146">
        <v>23.4</v>
      </c>
      <c r="J93" s="146">
        <v>28.6</v>
      </c>
      <c r="K93" s="146">
        <v>25.6</v>
      </c>
      <c r="L93" s="146">
        <v>24.6</v>
      </c>
      <c r="M93" s="146"/>
      <c r="N93" s="146"/>
      <c r="O93" s="146"/>
      <c r="P93" s="146"/>
      <c r="Q93" s="146"/>
      <c r="R93" s="58"/>
      <c r="S93" s="58"/>
      <c r="T93" s="19"/>
      <c r="AC93" s="153">
        <f t="shared" si="37"/>
        <v>79</v>
      </c>
      <c r="AD93" s="147"/>
      <c r="AE93" s="148"/>
      <c r="AF93" s="148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82">
        <f t="shared" si="38"/>
        <v>0</v>
      </c>
      <c r="AR93" s="82" t="str">
        <f t="shared" si="33"/>
        <v/>
      </c>
      <c r="AU93" s="15">
        <f t="shared" si="39"/>
        <v>79</v>
      </c>
      <c r="AV93" s="47">
        <f t="shared" si="42"/>
        <v>45628</v>
      </c>
      <c r="AW93" s="87"/>
      <c r="AX93" s="87"/>
      <c r="AY93" s="88"/>
      <c r="AZ93" s="129" t="str">
        <f t="shared" si="43"/>
        <v/>
      </c>
      <c r="BA93" s="129" t="str">
        <f t="shared" si="44"/>
        <v/>
      </c>
      <c r="BB93" s="129" t="str">
        <f t="shared" si="40"/>
        <v/>
      </c>
      <c r="BC93" s="129" t="str">
        <f t="shared" si="45"/>
        <v/>
      </c>
      <c r="BD93" s="129" t="str">
        <f t="shared" si="46"/>
        <v/>
      </c>
      <c r="BE93" s="129" t="str">
        <f t="shared" si="47"/>
        <v/>
      </c>
      <c r="BF93" s="129" t="str">
        <f t="shared" si="48"/>
        <v/>
      </c>
      <c r="BG93" s="129" t="str">
        <f t="shared" si="49"/>
        <v/>
      </c>
      <c r="BH93" s="129" t="str">
        <f t="shared" si="50"/>
        <v/>
      </c>
      <c r="BI93" s="129" t="str">
        <f t="shared" si="51"/>
        <v/>
      </c>
      <c r="BJ93" s="129" t="str">
        <f t="shared" si="52"/>
        <v/>
      </c>
      <c r="BK93" s="129" t="str">
        <f t="shared" si="53"/>
        <v/>
      </c>
      <c r="BL93" s="58" t="str">
        <f t="shared" si="41"/>
        <v/>
      </c>
    </row>
    <row r="94" spans="4:64" x14ac:dyDescent="0.25">
      <c r="D94" s="57">
        <v>80</v>
      </c>
      <c r="E94" s="139" t="s">
        <v>143</v>
      </c>
      <c r="F94" s="126"/>
      <c r="G94" s="126"/>
      <c r="H94" s="146">
        <v>24.6</v>
      </c>
      <c r="I94" s="146">
        <v>24.3</v>
      </c>
      <c r="J94" s="146">
        <v>26.4</v>
      </c>
      <c r="K94" s="146">
        <v>23.3</v>
      </c>
      <c r="L94" s="146">
        <v>25.7</v>
      </c>
      <c r="M94" s="146"/>
      <c r="N94" s="146"/>
      <c r="O94" s="146"/>
      <c r="P94" s="146"/>
      <c r="Q94" s="146"/>
      <c r="R94" s="58"/>
      <c r="S94" s="58"/>
      <c r="T94" s="19"/>
      <c r="AC94" s="153">
        <f t="shared" si="37"/>
        <v>80</v>
      </c>
      <c r="AD94" s="147"/>
      <c r="AE94" s="148"/>
      <c r="AF94" s="148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82">
        <f t="shared" si="38"/>
        <v>0</v>
      </c>
      <c r="AR94" s="82" t="str">
        <f t="shared" si="33"/>
        <v/>
      </c>
      <c r="AU94" s="15">
        <f t="shared" si="39"/>
        <v>80</v>
      </c>
      <c r="AV94" s="47">
        <f t="shared" si="42"/>
        <v>45628</v>
      </c>
      <c r="AW94" s="87"/>
      <c r="AX94" s="87"/>
      <c r="AY94" s="88"/>
      <c r="AZ94" s="129" t="str">
        <f t="shared" si="43"/>
        <v/>
      </c>
      <c r="BA94" s="129" t="str">
        <f t="shared" si="44"/>
        <v/>
      </c>
      <c r="BB94" s="129" t="str">
        <f t="shared" si="40"/>
        <v/>
      </c>
      <c r="BC94" s="129" t="str">
        <f t="shared" si="45"/>
        <v/>
      </c>
      <c r="BD94" s="129" t="str">
        <f t="shared" si="46"/>
        <v/>
      </c>
      <c r="BE94" s="129" t="str">
        <f t="shared" si="47"/>
        <v/>
      </c>
      <c r="BF94" s="129" t="str">
        <f t="shared" si="48"/>
        <v/>
      </c>
      <c r="BG94" s="129" t="str">
        <f t="shared" si="49"/>
        <v/>
      </c>
      <c r="BH94" s="129" t="str">
        <f t="shared" si="50"/>
        <v/>
      </c>
      <c r="BI94" s="129" t="str">
        <f t="shared" si="51"/>
        <v/>
      </c>
      <c r="BJ94" s="129" t="str">
        <f t="shared" si="52"/>
        <v/>
      </c>
      <c r="BK94" s="129" t="str">
        <f t="shared" si="53"/>
        <v/>
      </c>
      <c r="BL94" s="58" t="str">
        <f t="shared" si="41"/>
        <v/>
      </c>
    </row>
    <row r="95" spans="4:64" x14ac:dyDescent="0.25">
      <c r="D95" s="57">
        <v>81</v>
      </c>
      <c r="E95" s="139" t="s">
        <v>143</v>
      </c>
      <c r="F95" s="126"/>
      <c r="G95" s="126"/>
      <c r="H95" s="146">
        <v>30.1</v>
      </c>
      <c r="I95" s="146">
        <v>28.9</v>
      </c>
      <c r="J95" s="146">
        <v>26.3</v>
      </c>
      <c r="K95" s="146">
        <v>27.2</v>
      </c>
      <c r="L95" s="146">
        <v>29.1</v>
      </c>
      <c r="M95" s="146"/>
      <c r="N95" s="146"/>
      <c r="O95" s="146"/>
      <c r="P95" s="146"/>
      <c r="Q95" s="146"/>
      <c r="R95" s="58"/>
      <c r="S95" s="58"/>
      <c r="T95" s="19"/>
      <c r="AC95" s="153">
        <f t="shared" si="37"/>
        <v>81</v>
      </c>
      <c r="AD95" s="147"/>
      <c r="AE95" s="148"/>
      <c r="AF95" s="148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82">
        <f t="shared" si="38"/>
        <v>0</v>
      </c>
      <c r="AR95" s="82" t="str">
        <f t="shared" si="33"/>
        <v/>
      </c>
      <c r="AU95" s="15">
        <f t="shared" si="39"/>
        <v>81</v>
      </c>
      <c r="AV95" s="47">
        <f t="shared" si="42"/>
        <v>45628</v>
      </c>
      <c r="AW95" s="87"/>
      <c r="AX95" s="87"/>
      <c r="AY95" s="88"/>
      <c r="AZ95" s="129" t="str">
        <f t="shared" si="43"/>
        <v/>
      </c>
      <c r="BA95" s="129" t="str">
        <f t="shared" si="44"/>
        <v/>
      </c>
      <c r="BB95" s="129" t="str">
        <f t="shared" si="40"/>
        <v/>
      </c>
      <c r="BC95" s="129" t="str">
        <f t="shared" si="45"/>
        <v/>
      </c>
      <c r="BD95" s="129" t="str">
        <f t="shared" si="46"/>
        <v/>
      </c>
      <c r="BE95" s="129" t="str">
        <f t="shared" si="47"/>
        <v/>
      </c>
      <c r="BF95" s="129" t="str">
        <f t="shared" si="48"/>
        <v/>
      </c>
      <c r="BG95" s="129" t="str">
        <f t="shared" si="49"/>
        <v/>
      </c>
      <c r="BH95" s="129" t="str">
        <f t="shared" si="50"/>
        <v/>
      </c>
      <c r="BI95" s="129" t="str">
        <f t="shared" si="51"/>
        <v/>
      </c>
      <c r="BJ95" s="129" t="str">
        <f t="shared" si="52"/>
        <v/>
      </c>
      <c r="BK95" s="129" t="str">
        <f t="shared" si="53"/>
        <v/>
      </c>
      <c r="BL95" s="58" t="str">
        <f t="shared" si="41"/>
        <v/>
      </c>
    </row>
    <row r="96" spans="4:64" x14ac:dyDescent="0.25">
      <c r="D96" s="57">
        <v>82</v>
      </c>
      <c r="E96" s="139" t="s">
        <v>143</v>
      </c>
      <c r="F96" s="126"/>
      <c r="G96" s="126"/>
      <c r="H96" s="146">
        <v>29.6</v>
      </c>
      <c r="I96" s="146">
        <v>22.9</v>
      </c>
      <c r="J96" s="146">
        <v>27.9</v>
      </c>
      <c r="K96" s="146">
        <v>27.5</v>
      </c>
      <c r="L96" s="146">
        <v>28.2</v>
      </c>
      <c r="M96" s="146"/>
      <c r="N96" s="146"/>
      <c r="O96" s="146"/>
      <c r="P96" s="146"/>
      <c r="Q96" s="146"/>
      <c r="R96" s="58"/>
      <c r="S96" s="58"/>
      <c r="T96" s="19"/>
      <c r="AC96" s="153">
        <f t="shared" si="37"/>
        <v>82</v>
      </c>
      <c r="AD96" s="147"/>
      <c r="AE96" s="148"/>
      <c r="AF96" s="148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82">
        <f t="shared" si="38"/>
        <v>0</v>
      </c>
      <c r="AR96" s="82" t="str">
        <f t="shared" si="33"/>
        <v/>
      </c>
      <c r="AU96" s="15">
        <f t="shared" si="39"/>
        <v>82</v>
      </c>
      <c r="AV96" s="47">
        <f t="shared" si="42"/>
        <v>45628</v>
      </c>
      <c r="AW96" s="87"/>
      <c r="AX96" s="87"/>
      <c r="AY96" s="88"/>
      <c r="AZ96" s="129" t="str">
        <f t="shared" si="43"/>
        <v/>
      </c>
      <c r="BA96" s="129" t="str">
        <f t="shared" si="44"/>
        <v/>
      </c>
      <c r="BB96" s="129" t="str">
        <f t="shared" si="40"/>
        <v/>
      </c>
      <c r="BC96" s="129" t="str">
        <f t="shared" si="45"/>
        <v/>
      </c>
      <c r="BD96" s="129" t="str">
        <f t="shared" si="46"/>
        <v/>
      </c>
      <c r="BE96" s="129" t="str">
        <f t="shared" si="47"/>
        <v/>
      </c>
      <c r="BF96" s="129" t="str">
        <f t="shared" si="48"/>
        <v/>
      </c>
      <c r="BG96" s="129" t="str">
        <f t="shared" si="49"/>
        <v/>
      </c>
      <c r="BH96" s="129" t="str">
        <f t="shared" si="50"/>
        <v/>
      </c>
      <c r="BI96" s="129" t="str">
        <f t="shared" si="51"/>
        <v/>
      </c>
      <c r="BJ96" s="129" t="str">
        <f t="shared" si="52"/>
        <v/>
      </c>
      <c r="BK96" s="129" t="str">
        <f t="shared" si="53"/>
        <v/>
      </c>
      <c r="BL96" s="58" t="str">
        <f t="shared" si="41"/>
        <v/>
      </c>
    </row>
    <row r="97" spans="4:64" x14ac:dyDescent="0.25">
      <c r="D97" s="57">
        <v>83</v>
      </c>
      <c r="E97" s="139" t="s">
        <v>144</v>
      </c>
      <c r="F97" s="126"/>
      <c r="G97" s="126"/>
      <c r="H97" s="146">
        <v>22.7</v>
      </c>
      <c r="I97" s="146">
        <v>21</v>
      </c>
      <c r="J97" s="146">
        <v>21.2</v>
      </c>
      <c r="K97" s="146">
        <v>23.3</v>
      </c>
      <c r="L97" s="146">
        <v>24.7</v>
      </c>
      <c r="M97" s="146"/>
      <c r="N97" s="146"/>
      <c r="O97" s="146"/>
      <c r="P97" s="146"/>
      <c r="Q97" s="146"/>
      <c r="R97" s="58"/>
      <c r="S97" s="58"/>
      <c r="T97" s="19"/>
      <c r="AC97" s="153">
        <f t="shared" si="37"/>
        <v>83</v>
      </c>
      <c r="AD97" s="147"/>
      <c r="AE97" s="148"/>
      <c r="AF97" s="148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82">
        <f t="shared" si="38"/>
        <v>0</v>
      </c>
      <c r="AR97" s="82" t="str">
        <f t="shared" si="33"/>
        <v/>
      </c>
      <c r="AU97" s="15">
        <f t="shared" si="39"/>
        <v>83</v>
      </c>
      <c r="AV97" s="47">
        <f t="shared" si="42"/>
        <v>45628</v>
      </c>
      <c r="AW97" s="87"/>
      <c r="AX97" s="87"/>
      <c r="AY97" s="88"/>
      <c r="AZ97" s="129" t="str">
        <f t="shared" si="43"/>
        <v/>
      </c>
      <c r="BA97" s="129" t="str">
        <f t="shared" si="44"/>
        <v/>
      </c>
      <c r="BB97" s="129" t="str">
        <f t="shared" si="40"/>
        <v/>
      </c>
      <c r="BC97" s="129" t="str">
        <f t="shared" si="45"/>
        <v/>
      </c>
      <c r="BD97" s="129" t="str">
        <f t="shared" si="46"/>
        <v/>
      </c>
      <c r="BE97" s="129" t="str">
        <f t="shared" si="47"/>
        <v/>
      </c>
      <c r="BF97" s="129" t="str">
        <f t="shared" si="48"/>
        <v/>
      </c>
      <c r="BG97" s="129" t="str">
        <f t="shared" si="49"/>
        <v/>
      </c>
      <c r="BH97" s="129" t="str">
        <f t="shared" si="50"/>
        <v/>
      </c>
      <c r="BI97" s="129" t="str">
        <f t="shared" si="51"/>
        <v/>
      </c>
      <c r="BJ97" s="129" t="str">
        <f t="shared" si="52"/>
        <v/>
      </c>
      <c r="BK97" s="129" t="str">
        <f t="shared" si="53"/>
        <v/>
      </c>
      <c r="BL97" s="58" t="str">
        <f t="shared" si="41"/>
        <v/>
      </c>
    </row>
    <row r="98" spans="4:64" x14ac:dyDescent="0.25">
      <c r="D98" s="57">
        <v>84</v>
      </c>
      <c r="E98" s="139" t="s">
        <v>144</v>
      </c>
      <c r="F98" s="126"/>
      <c r="G98" s="126"/>
      <c r="H98" s="146">
        <v>18.100000000000001</v>
      </c>
      <c r="I98" s="146">
        <v>21.1</v>
      </c>
      <c r="J98" s="146">
        <v>22</v>
      </c>
      <c r="K98" s="146">
        <v>24</v>
      </c>
      <c r="L98" s="146">
        <v>26.5</v>
      </c>
      <c r="M98" s="146"/>
      <c r="N98" s="146"/>
      <c r="O98" s="146"/>
      <c r="P98" s="146"/>
      <c r="Q98" s="146"/>
      <c r="R98" s="58"/>
      <c r="S98" s="58"/>
      <c r="T98" s="19"/>
      <c r="AC98" s="153">
        <f t="shared" si="37"/>
        <v>84</v>
      </c>
      <c r="AD98" s="147"/>
      <c r="AE98" s="148"/>
      <c r="AF98" s="148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82">
        <f t="shared" si="38"/>
        <v>0</v>
      </c>
      <c r="AR98" s="82" t="str">
        <f t="shared" si="33"/>
        <v/>
      </c>
      <c r="AU98" s="15">
        <f t="shared" si="39"/>
        <v>84</v>
      </c>
      <c r="AV98" s="47">
        <f t="shared" si="42"/>
        <v>45628</v>
      </c>
      <c r="AW98" s="87"/>
      <c r="AX98" s="87"/>
      <c r="AY98" s="88"/>
      <c r="AZ98" s="129" t="str">
        <f t="shared" si="43"/>
        <v/>
      </c>
      <c r="BA98" s="129" t="str">
        <f t="shared" si="44"/>
        <v/>
      </c>
      <c r="BB98" s="129" t="str">
        <f t="shared" si="40"/>
        <v/>
      </c>
      <c r="BC98" s="129" t="str">
        <f t="shared" si="45"/>
        <v/>
      </c>
      <c r="BD98" s="129" t="str">
        <f t="shared" si="46"/>
        <v/>
      </c>
      <c r="BE98" s="129" t="str">
        <f t="shared" si="47"/>
        <v/>
      </c>
      <c r="BF98" s="129" t="str">
        <f t="shared" si="48"/>
        <v/>
      </c>
      <c r="BG98" s="129" t="str">
        <f t="shared" si="49"/>
        <v/>
      </c>
      <c r="BH98" s="129" t="str">
        <f t="shared" si="50"/>
        <v/>
      </c>
      <c r="BI98" s="129" t="str">
        <f t="shared" si="51"/>
        <v/>
      </c>
      <c r="BJ98" s="129" t="str">
        <f t="shared" si="52"/>
        <v/>
      </c>
      <c r="BK98" s="129" t="str">
        <f t="shared" si="53"/>
        <v/>
      </c>
      <c r="BL98" s="58" t="str">
        <f t="shared" si="41"/>
        <v/>
      </c>
    </row>
    <row r="99" spans="4:64" x14ac:dyDescent="0.25">
      <c r="D99" s="57">
        <v>85</v>
      </c>
      <c r="E99" s="139" t="s">
        <v>144</v>
      </c>
      <c r="F99" s="126"/>
      <c r="G99" s="126"/>
      <c r="H99" s="146">
        <v>28.4</v>
      </c>
      <c r="I99" s="146">
        <v>29.5</v>
      </c>
      <c r="J99" s="146">
        <v>28.9</v>
      </c>
      <c r="K99" s="146">
        <v>26.9</v>
      </c>
      <c r="L99" s="146">
        <v>28.4</v>
      </c>
      <c r="M99" s="146"/>
      <c r="N99" s="146"/>
      <c r="O99" s="146"/>
      <c r="P99" s="146"/>
      <c r="Q99" s="146"/>
      <c r="R99" s="58"/>
      <c r="S99" s="58"/>
      <c r="T99" s="19"/>
      <c r="AC99" s="153">
        <f t="shared" si="37"/>
        <v>85</v>
      </c>
      <c r="AD99" s="147"/>
      <c r="AE99" s="148"/>
      <c r="AF99" s="148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82">
        <f t="shared" si="38"/>
        <v>0</v>
      </c>
      <c r="AR99" s="82" t="str">
        <f t="shared" si="33"/>
        <v/>
      </c>
      <c r="AU99" s="15">
        <f t="shared" si="39"/>
        <v>85</v>
      </c>
      <c r="AV99" s="47">
        <f t="shared" si="42"/>
        <v>45628</v>
      </c>
      <c r="AW99" s="87"/>
      <c r="AX99" s="87"/>
      <c r="AY99" s="88"/>
      <c r="AZ99" s="129" t="str">
        <f t="shared" si="43"/>
        <v/>
      </c>
      <c r="BA99" s="129" t="str">
        <f t="shared" si="44"/>
        <v/>
      </c>
      <c r="BB99" s="129" t="str">
        <f t="shared" si="40"/>
        <v/>
      </c>
      <c r="BC99" s="129" t="str">
        <f t="shared" si="45"/>
        <v/>
      </c>
      <c r="BD99" s="129" t="str">
        <f t="shared" si="46"/>
        <v/>
      </c>
      <c r="BE99" s="129" t="str">
        <f t="shared" si="47"/>
        <v/>
      </c>
      <c r="BF99" s="129" t="str">
        <f t="shared" si="48"/>
        <v/>
      </c>
      <c r="BG99" s="129" t="str">
        <f t="shared" si="49"/>
        <v/>
      </c>
      <c r="BH99" s="129" t="str">
        <f t="shared" si="50"/>
        <v/>
      </c>
      <c r="BI99" s="129" t="str">
        <f t="shared" si="51"/>
        <v/>
      </c>
      <c r="BJ99" s="129" t="str">
        <f t="shared" si="52"/>
        <v/>
      </c>
      <c r="BK99" s="129" t="str">
        <f t="shared" si="53"/>
        <v/>
      </c>
      <c r="BL99" s="58" t="str">
        <f t="shared" si="41"/>
        <v/>
      </c>
    </row>
    <row r="100" spans="4:64" x14ac:dyDescent="0.25">
      <c r="D100" s="57">
        <v>86</v>
      </c>
      <c r="E100" s="139" t="s">
        <v>144</v>
      </c>
      <c r="F100" s="126"/>
      <c r="G100" s="126"/>
      <c r="H100" s="146">
        <v>27.8</v>
      </c>
      <c r="I100" s="146">
        <v>27.8</v>
      </c>
      <c r="J100" s="146">
        <v>25.4</v>
      </c>
      <c r="K100" s="146">
        <v>27.7</v>
      </c>
      <c r="L100" s="146">
        <v>27.8</v>
      </c>
      <c r="M100" s="146"/>
      <c r="N100" s="146"/>
      <c r="O100" s="146"/>
      <c r="P100" s="146"/>
      <c r="Q100" s="146"/>
      <c r="R100" s="58"/>
      <c r="S100" s="58"/>
      <c r="T100" s="19"/>
      <c r="AC100" s="153">
        <f t="shared" si="37"/>
        <v>86</v>
      </c>
      <c r="AD100" s="147"/>
      <c r="AE100" s="148"/>
      <c r="AF100" s="148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82">
        <f t="shared" si="38"/>
        <v>0</v>
      </c>
      <c r="AR100" s="82" t="str">
        <f t="shared" si="33"/>
        <v/>
      </c>
      <c r="AU100" s="15">
        <f t="shared" si="39"/>
        <v>86</v>
      </c>
      <c r="AV100" s="47">
        <f t="shared" si="42"/>
        <v>45628</v>
      </c>
      <c r="AW100" s="87"/>
      <c r="AX100" s="87"/>
      <c r="AY100" s="88"/>
      <c r="AZ100" s="129" t="str">
        <f t="shared" si="43"/>
        <v/>
      </c>
      <c r="BA100" s="129" t="str">
        <f t="shared" si="44"/>
        <v/>
      </c>
      <c r="BB100" s="129" t="str">
        <f t="shared" si="40"/>
        <v/>
      </c>
      <c r="BC100" s="129" t="str">
        <f t="shared" si="45"/>
        <v/>
      </c>
      <c r="BD100" s="129" t="str">
        <f t="shared" si="46"/>
        <v/>
      </c>
      <c r="BE100" s="129" t="str">
        <f t="shared" si="47"/>
        <v/>
      </c>
      <c r="BF100" s="129" t="str">
        <f t="shared" si="48"/>
        <v/>
      </c>
      <c r="BG100" s="129" t="str">
        <f t="shared" si="49"/>
        <v/>
      </c>
      <c r="BH100" s="129" t="str">
        <f t="shared" si="50"/>
        <v/>
      </c>
      <c r="BI100" s="129" t="str">
        <f t="shared" si="51"/>
        <v/>
      </c>
      <c r="BJ100" s="129" t="str">
        <f t="shared" si="52"/>
        <v/>
      </c>
      <c r="BK100" s="129" t="str">
        <f t="shared" si="53"/>
        <v/>
      </c>
      <c r="BL100" s="58" t="str">
        <f t="shared" si="41"/>
        <v/>
      </c>
    </row>
    <row r="101" spans="4:64" x14ac:dyDescent="0.25">
      <c r="D101" s="57">
        <v>87</v>
      </c>
      <c r="E101" s="139" t="s">
        <v>144</v>
      </c>
      <c r="F101" s="126"/>
      <c r="G101" s="126"/>
      <c r="H101" s="146">
        <v>27.4</v>
      </c>
      <c r="I101" s="146">
        <v>28.8</v>
      </c>
      <c r="J101" s="146">
        <v>26.4</v>
      </c>
      <c r="K101" s="146">
        <v>27.5</v>
      </c>
      <c r="L101" s="146">
        <v>26.8</v>
      </c>
      <c r="M101" s="146"/>
      <c r="N101" s="146"/>
      <c r="O101" s="146"/>
      <c r="P101" s="146"/>
      <c r="Q101" s="146"/>
      <c r="R101" s="58"/>
      <c r="S101" s="58"/>
      <c r="T101" s="19"/>
      <c r="AC101" s="153">
        <f t="shared" si="37"/>
        <v>87</v>
      </c>
      <c r="AD101" s="147"/>
      <c r="AE101" s="148"/>
      <c r="AF101" s="148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82">
        <f t="shared" si="38"/>
        <v>0</v>
      </c>
      <c r="AR101" s="82" t="str">
        <f t="shared" si="33"/>
        <v/>
      </c>
      <c r="AU101" s="15">
        <f t="shared" si="39"/>
        <v>87</v>
      </c>
      <c r="AV101" s="47">
        <f t="shared" si="42"/>
        <v>45628</v>
      </c>
      <c r="AW101" s="87"/>
      <c r="AX101" s="87"/>
      <c r="AY101" s="88"/>
      <c r="AZ101" s="129" t="str">
        <f t="shared" si="43"/>
        <v/>
      </c>
      <c r="BA101" s="129" t="str">
        <f t="shared" si="44"/>
        <v/>
      </c>
      <c r="BB101" s="129" t="str">
        <f t="shared" si="40"/>
        <v/>
      </c>
      <c r="BC101" s="129" t="str">
        <f t="shared" si="45"/>
        <v/>
      </c>
      <c r="BD101" s="129" t="str">
        <f t="shared" si="46"/>
        <v/>
      </c>
      <c r="BE101" s="129" t="str">
        <f t="shared" si="47"/>
        <v/>
      </c>
      <c r="BF101" s="129" t="str">
        <f t="shared" si="48"/>
        <v/>
      </c>
      <c r="BG101" s="129" t="str">
        <f t="shared" si="49"/>
        <v/>
      </c>
      <c r="BH101" s="129" t="str">
        <f t="shared" si="50"/>
        <v/>
      </c>
      <c r="BI101" s="129" t="str">
        <f t="shared" si="51"/>
        <v/>
      </c>
      <c r="BJ101" s="129" t="str">
        <f t="shared" si="52"/>
        <v/>
      </c>
      <c r="BK101" s="129" t="str">
        <f t="shared" si="53"/>
        <v/>
      </c>
      <c r="BL101" s="58" t="str">
        <f t="shared" si="41"/>
        <v/>
      </c>
    </row>
    <row r="102" spans="4:64" x14ac:dyDescent="0.25">
      <c r="D102" s="57">
        <v>88</v>
      </c>
      <c r="E102" s="139" t="s">
        <v>144</v>
      </c>
      <c r="F102" s="126"/>
      <c r="G102" s="126"/>
      <c r="H102" s="146">
        <v>26.9</v>
      </c>
      <c r="I102" s="146">
        <v>28.3</v>
      </c>
      <c r="J102" s="146">
        <v>25.9</v>
      </c>
      <c r="K102" s="146">
        <v>28.7</v>
      </c>
      <c r="L102" s="146">
        <v>28.6</v>
      </c>
      <c r="M102" s="146"/>
      <c r="N102" s="146"/>
      <c r="O102" s="146"/>
      <c r="P102" s="146"/>
      <c r="Q102" s="146"/>
      <c r="R102" s="58"/>
      <c r="S102" s="58"/>
      <c r="T102" s="19"/>
      <c r="AC102" s="153">
        <f t="shared" si="37"/>
        <v>88</v>
      </c>
      <c r="AD102" s="147"/>
      <c r="AE102" s="148"/>
      <c r="AF102" s="148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82">
        <f t="shared" si="38"/>
        <v>0</v>
      </c>
      <c r="AR102" s="82" t="str">
        <f t="shared" si="33"/>
        <v/>
      </c>
      <c r="AU102" s="15">
        <f t="shared" si="39"/>
        <v>88</v>
      </c>
      <c r="AV102" s="47">
        <f t="shared" si="42"/>
        <v>45628</v>
      </c>
      <c r="AW102" s="87"/>
      <c r="AX102" s="87"/>
      <c r="AY102" s="88"/>
      <c r="AZ102" s="129" t="str">
        <f t="shared" si="43"/>
        <v/>
      </c>
      <c r="BA102" s="129" t="str">
        <f t="shared" si="44"/>
        <v/>
      </c>
      <c r="BB102" s="129" t="str">
        <f t="shared" si="40"/>
        <v/>
      </c>
      <c r="BC102" s="129" t="str">
        <f t="shared" si="45"/>
        <v/>
      </c>
      <c r="BD102" s="129" t="str">
        <f t="shared" si="46"/>
        <v/>
      </c>
      <c r="BE102" s="129" t="str">
        <f t="shared" si="47"/>
        <v/>
      </c>
      <c r="BF102" s="129" t="str">
        <f t="shared" si="48"/>
        <v/>
      </c>
      <c r="BG102" s="129" t="str">
        <f t="shared" si="49"/>
        <v/>
      </c>
      <c r="BH102" s="129" t="str">
        <f t="shared" si="50"/>
        <v/>
      </c>
      <c r="BI102" s="129" t="str">
        <f t="shared" si="51"/>
        <v/>
      </c>
      <c r="BJ102" s="129" t="str">
        <f t="shared" si="52"/>
        <v/>
      </c>
      <c r="BK102" s="129" t="str">
        <f t="shared" si="53"/>
        <v/>
      </c>
      <c r="BL102" s="58" t="str">
        <f t="shared" si="41"/>
        <v/>
      </c>
    </row>
    <row r="103" spans="4:64" x14ac:dyDescent="0.25">
      <c r="D103" s="57">
        <v>89</v>
      </c>
      <c r="E103" s="139" t="s">
        <v>144</v>
      </c>
      <c r="F103" s="126"/>
      <c r="G103" s="126"/>
      <c r="H103" s="146">
        <v>28.3</v>
      </c>
      <c r="I103" s="146">
        <v>27.5</v>
      </c>
      <c r="J103" s="146">
        <v>29.2</v>
      </c>
      <c r="K103" s="146">
        <v>29</v>
      </c>
      <c r="L103" s="146">
        <v>27</v>
      </c>
      <c r="M103" s="146"/>
      <c r="N103" s="146"/>
      <c r="O103" s="146"/>
      <c r="P103" s="146"/>
      <c r="Q103" s="146"/>
      <c r="R103" s="58"/>
      <c r="S103" s="58"/>
      <c r="T103" s="19"/>
      <c r="AC103" s="153">
        <f t="shared" si="37"/>
        <v>89</v>
      </c>
      <c r="AD103" s="147"/>
      <c r="AE103" s="148"/>
      <c r="AF103" s="148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82">
        <f t="shared" si="38"/>
        <v>0</v>
      </c>
      <c r="AR103" s="82" t="str">
        <f t="shared" si="33"/>
        <v/>
      </c>
      <c r="AU103" s="15">
        <f t="shared" si="39"/>
        <v>89</v>
      </c>
      <c r="AV103" s="47">
        <f t="shared" si="42"/>
        <v>45628</v>
      </c>
      <c r="AW103" s="87"/>
      <c r="AX103" s="87"/>
      <c r="AY103" s="88"/>
      <c r="AZ103" s="129" t="str">
        <f t="shared" si="43"/>
        <v/>
      </c>
      <c r="BA103" s="129" t="str">
        <f t="shared" si="44"/>
        <v/>
      </c>
      <c r="BB103" s="129" t="str">
        <f t="shared" si="40"/>
        <v/>
      </c>
      <c r="BC103" s="129" t="str">
        <f t="shared" si="45"/>
        <v/>
      </c>
      <c r="BD103" s="129" t="str">
        <f t="shared" si="46"/>
        <v/>
      </c>
      <c r="BE103" s="129" t="str">
        <f t="shared" si="47"/>
        <v/>
      </c>
      <c r="BF103" s="129" t="str">
        <f t="shared" si="48"/>
        <v/>
      </c>
      <c r="BG103" s="129" t="str">
        <f t="shared" si="49"/>
        <v/>
      </c>
      <c r="BH103" s="129" t="str">
        <f t="shared" si="50"/>
        <v/>
      </c>
      <c r="BI103" s="129" t="str">
        <f t="shared" si="51"/>
        <v/>
      </c>
      <c r="BJ103" s="129" t="str">
        <f t="shared" si="52"/>
        <v/>
      </c>
      <c r="BK103" s="129" t="str">
        <f t="shared" si="53"/>
        <v/>
      </c>
      <c r="BL103" s="58" t="str">
        <f t="shared" si="41"/>
        <v/>
      </c>
    </row>
    <row r="104" spans="4:64" x14ac:dyDescent="0.25">
      <c r="D104" s="57">
        <v>90</v>
      </c>
      <c r="E104" s="139" t="s">
        <v>144</v>
      </c>
      <c r="F104" s="126"/>
      <c r="G104" s="126"/>
      <c r="H104" s="146">
        <v>27.3</v>
      </c>
      <c r="I104" s="146">
        <v>27.9</v>
      </c>
      <c r="J104" s="146">
        <v>28.4</v>
      </c>
      <c r="K104" s="146">
        <v>28.2</v>
      </c>
      <c r="L104" s="146">
        <v>28.2</v>
      </c>
      <c r="M104" s="146"/>
      <c r="N104" s="146"/>
      <c r="O104" s="146"/>
      <c r="P104" s="146"/>
      <c r="Q104" s="146"/>
      <c r="R104" s="58"/>
      <c r="S104" s="58"/>
      <c r="T104" s="19"/>
      <c r="AC104" s="153">
        <f t="shared" si="37"/>
        <v>90</v>
      </c>
      <c r="AD104" s="147"/>
      <c r="AE104" s="148"/>
      <c r="AF104" s="148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82">
        <f t="shared" si="38"/>
        <v>0</v>
      </c>
      <c r="AR104" s="82" t="str">
        <f t="shared" si="33"/>
        <v/>
      </c>
      <c r="AU104" s="15">
        <f t="shared" si="39"/>
        <v>90</v>
      </c>
      <c r="AV104" s="47">
        <f t="shared" si="42"/>
        <v>45628</v>
      </c>
      <c r="AW104" s="87"/>
      <c r="AX104" s="87"/>
      <c r="AY104" s="88"/>
      <c r="AZ104" s="129" t="str">
        <f t="shared" si="43"/>
        <v/>
      </c>
      <c r="BA104" s="129" t="str">
        <f t="shared" si="44"/>
        <v/>
      </c>
      <c r="BB104" s="129" t="str">
        <f t="shared" si="40"/>
        <v/>
      </c>
      <c r="BC104" s="129" t="str">
        <f t="shared" si="45"/>
        <v/>
      </c>
      <c r="BD104" s="129" t="str">
        <f t="shared" si="46"/>
        <v/>
      </c>
      <c r="BE104" s="129" t="str">
        <f t="shared" si="47"/>
        <v/>
      </c>
      <c r="BF104" s="129" t="str">
        <f t="shared" si="48"/>
        <v/>
      </c>
      <c r="BG104" s="129" t="str">
        <f t="shared" si="49"/>
        <v/>
      </c>
      <c r="BH104" s="129" t="str">
        <f t="shared" si="50"/>
        <v/>
      </c>
      <c r="BI104" s="129" t="str">
        <f t="shared" si="51"/>
        <v/>
      </c>
      <c r="BJ104" s="129" t="str">
        <f t="shared" si="52"/>
        <v/>
      </c>
      <c r="BK104" s="129" t="str">
        <f t="shared" si="53"/>
        <v/>
      </c>
      <c r="BL104" s="58" t="str">
        <f t="shared" si="41"/>
        <v/>
      </c>
    </row>
    <row r="105" spans="4:64" x14ac:dyDescent="0.25">
      <c r="D105" s="57">
        <v>91</v>
      </c>
      <c r="E105" s="139" t="s">
        <v>144</v>
      </c>
      <c r="F105" s="126"/>
      <c r="G105" s="126"/>
      <c r="H105" s="146">
        <v>28.3</v>
      </c>
      <c r="I105" s="146">
        <v>28.4</v>
      </c>
      <c r="J105" s="146">
        <v>26.9</v>
      </c>
      <c r="K105" s="146">
        <v>26.8</v>
      </c>
      <c r="L105" s="146">
        <v>28.2</v>
      </c>
      <c r="M105" s="146"/>
      <c r="N105" s="146"/>
      <c r="O105" s="146"/>
      <c r="P105" s="146"/>
      <c r="Q105" s="146"/>
      <c r="R105" s="58"/>
      <c r="S105" s="58"/>
      <c r="T105" s="19"/>
      <c r="AC105" s="153">
        <f t="shared" si="37"/>
        <v>91</v>
      </c>
      <c r="AD105" s="147"/>
      <c r="AE105" s="148"/>
      <c r="AF105" s="148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82">
        <f t="shared" si="38"/>
        <v>0</v>
      </c>
      <c r="AR105" s="82" t="str">
        <f t="shared" si="33"/>
        <v/>
      </c>
      <c r="AU105" s="15">
        <f t="shared" si="39"/>
        <v>91</v>
      </c>
      <c r="AV105" s="47">
        <f t="shared" si="42"/>
        <v>45628</v>
      </c>
      <c r="AW105" s="87"/>
      <c r="AX105" s="87"/>
      <c r="AY105" s="88"/>
      <c r="AZ105" s="129" t="str">
        <f t="shared" si="43"/>
        <v/>
      </c>
      <c r="BA105" s="129" t="str">
        <f t="shared" si="44"/>
        <v/>
      </c>
      <c r="BB105" s="129" t="str">
        <f t="shared" si="40"/>
        <v/>
      </c>
      <c r="BC105" s="129" t="str">
        <f t="shared" si="45"/>
        <v/>
      </c>
      <c r="BD105" s="129" t="str">
        <f t="shared" si="46"/>
        <v/>
      </c>
      <c r="BE105" s="129" t="str">
        <f t="shared" si="47"/>
        <v/>
      </c>
      <c r="BF105" s="129" t="str">
        <f t="shared" si="48"/>
        <v/>
      </c>
      <c r="BG105" s="129" t="str">
        <f t="shared" si="49"/>
        <v/>
      </c>
      <c r="BH105" s="129" t="str">
        <f t="shared" si="50"/>
        <v/>
      </c>
      <c r="BI105" s="129" t="str">
        <f t="shared" si="51"/>
        <v/>
      </c>
      <c r="BJ105" s="129" t="str">
        <f t="shared" si="52"/>
        <v/>
      </c>
      <c r="BK105" s="129" t="str">
        <f t="shared" si="53"/>
        <v/>
      </c>
      <c r="BL105" s="58" t="str">
        <f t="shared" si="41"/>
        <v/>
      </c>
    </row>
    <row r="106" spans="4:64" x14ac:dyDescent="0.25">
      <c r="D106" s="57">
        <v>92</v>
      </c>
      <c r="E106" s="139" t="s">
        <v>145</v>
      </c>
      <c r="F106" s="126"/>
      <c r="G106" s="126"/>
      <c r="H106" s="146">
        <v>24.6</v>
      </c>
      <c r="I106" s="146">
        <v>24.3</v>
      </c>
      <c r="J106" s="146">
        <v>26.4</v>
      </c>
      <c r="K106" s="146">
        <v>23.3</v>
      </c>
      <c r="L106" s="146">
        <v>25.7</v>
      </c>
      <c r="M106" s="146"/>
      <c r="N106" s="146"/>
      <c r="O106" s="146"/>
      <c r="P106" s="146"/>
      <c r="Q106" s="146"/>
      <c r="R106" s="58"/>
      <c r="S106" s="58"/>
      <c r="T106" s="19"/>
      <c r="AC106" s="153">
        <f t="shared" si="37"/>
        <v>92</v>
      </c>
      <c r="AD106" s="147"/>
      <c r="AE106" s="148"/>
      <c r="AF106" s="148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82">
        <f t="shared" si="38"/>
        <v>0</v>
      </c>
      <c r="AR106" s="82" t="str">
        <f t="shared" si="33"/>
        <v/>
      </c>
      <c r="AU106" s="15">
        <f t="shared" si="39"/>
        <v>92</v>
      </c>
      <c r="AV106" s="47">
        <f t="shared" si="42"/>
        <v>45628</v>
      </c>
      <c r="AW106" s="87"/>
      <c r="AX106" s="87"/>
      <c r="AY106" s="88"/>
      <c r="AZ106" s="129" t="str">
        <f t="shared" si="43"/>
        <v/>
      </c>
      <c r="BA106" s="129" t="str">
        <f t="shared" si="44"/>
        <v/>
      </c>
      <c r="BB106" s="129" t="str">
        <f t="shared" si="40"/>
        <v/>
      </c>
      <c r="BC106" s="129" t="str">
        <f t="shared" si="45"/>
        <v/>
      </c>
      <c r="BD106" s="129" t="str">
        <f t="shared" si="46"/>
        <v/>
      </c>
      <c r="BE106" s="129" t="str">
        <f t="shared" si="47"/>
        <v/>
      </c>
      <c r="BF106" s="129" t="str">
        <f t="shared" si="48"/>
        <v/>
      </c>
      <c r="BG106" s="129" t="str">
        <f t="shared" si="49"/>
        <v/>
      </c>
      <c r="BH106" s="129" t="str">
        <f t="shared" si="50"/>
        <v/>
      </c>
      <c r="BI106" s="129" t="str">
        <f t="shared" si="51"/>
        <v/>
      </c>
      <c r="BJ106" s="129" t="str">
        <f t="shared" si="52"/>
        <v/>
      </c>
      <c r="BK106" s="129" t="str">
        <f t="shared" si="53"/>
        <v/>
      </c>
      <c r="BL106" s="58" t="str">
        <f t="shared" si="41"/>
        <v/>
      </c>
    </row>
    <row r="107" spans="4:64" x14ac:dyDescent="0.25">
      <c r="D107" s="57">
        <v>93</v>
      </c>
      <c r="E107" s="139" t="s">
        <v>145</v>
      </c>
      <c r="F107" s="126"/>
      <c r="G107" s="126"/>
      <c r="H107" s="146">
        <v>30.1</v>
      </c>
      <c r="I107" s="146">
        <v>28.9</v>
      </c>
      <c r="J107" s="146">
        <v>26.3</v>
      </c>
      <c r="K107" s="146">
        <v>27.2</v>
      </c>
      <c r="L107" s="146">
        <v>29.1</v>
      </c>
      <c r="M107" s="146"/>
      <c r="N107" s="146"/>
      <c r="O107" s="146"/>
      <c r="P107" s="146"/>
      <c r="Q107" s="146"/>
      <c r="R107" s="58"/>
      <c r="S107" s="58"/>
      <c r="T107" s="19"/>
      <c r="AC107" s="153">
        <f t="shared" si="37"/>
        <v>93</v>
      </c>
      <c r="AD107" s="147"/>
      <c r="AE107" s="148"/>
      <c r="AF107" s="148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82">
        <f t="shared" si="38"/>
        <v>0</v>
      </c>
      <c r="AR107" s="82" t="str">
        <f t="shared" si="33"/>
        <v/>
      </c>
      <c r="AU107" s="15">
        <f t="shared" si="39"/>
        <v>93</v>
      </c>
      <c r="AV107" s="47">
        <f t="shared" si="42"/>
        <v>45628</v>
      </c>
      <c r="AW107" s="87"/>
      <c r="AX107" s="87"/>
      <c r="AY107" s="88"/>
      <c r="AZ107" s="129" t="str">
        <f t="shared" si="43"/>
        <v/>
      </c>
      <c r="BA107" s="129" t="str">
        <f t="shared" si="44"/>
        <v/>
      </c>
      <c r="BB107" s="129" t="str">
        <f t="shared" si="40"/>
        <v/>
      </c>
      <c r="BC107" s="129" t="str">
        <f t="shared" si="45"/>
        <v/>
      </c>
      <c r="BD107" s="129" t="str">
        <f t="shared" si="46"/>
        <v/>
      </c>
      <c r="BE107" s="129" t="str">
        <f t="shared" si="47"/>
        <v/>
      </c>
      <c r="BF107" s="129" t="str">
        <f t="shared" si="48"/>
        <v/>
      </c>
      <c r="BG107" s="129" t="str">
        <f t="shared" si="49"/>
        <v/>
      </c>
      <c r="BH107" s="129" t="str">
        <f t="shared" si="50"/>
        <v/>
      </c>
      <c r="BI107" s="129" t="str">
        <f t="shared" si="51"/>
        <v/>
      </c>
      <c r="BJ107" s="129" t="str">
        <f t="shared" si="52"/>
        <v/>
      </c>
      <c r="BK107" s="129" t="str">
        <f t="shared" si="53"/>
        <v/>
      </c>
      <c r="BL107" s="58" t="str">
        <f t="shared" si="41"/>
        <v/>
      </c>
    </row>
    <row r="108" spans="4:64" x14ac:dyDescent="0.25">
      <c r="D108" s="57">
        <v>94</v>
      </c>
      <c r="E108" s="139" t="s">
        <v>145</v>
      </c>
      <c r="F108" s="126"/>
      <c r="G108" s="126"/>
      <c r="H108" s="146">
        <v>29.6</v>
      </c>
      <c r="I108" s="146">
        <v>22.9</v>
      </c>
      <c r="J108" s="146">
        <v>27.9</v>
      </c>
      <c r="K108" s="146">
        <v>27.5</v>
      </c>
      <c r="L108" s="146">
        <v>28.2</v>
      </c>
      <c r="M108" s="146"/>
      <c r="N108" s="146"/>
      <c r="O108" s="146"/>
      <c r="P108" s="146"/>
      <c r="Q108" s="146"/>
      <c r="R108" s="58"/>
      <c r="S108" s="58"/>
      <c r="T108" s="19"/>
      <c r="AC108" s="153">
        <f t="shared" si="37"/>
        <v>94</v>
      </c>
      <c r="AD108" s="147"/>
      <c r="AE108" s="148"/>
      <c r="AF108" s="148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82">
        <f t="shared" si="38"/>
        <v>0</v>
      </c>
      <c r="AR108" s="82" t="str">
        <f t="shared" si="33"/>
        <v/>
      </c>
      <c r="AU108" s="15">
        <f t="shared" si="39"/>
        <v>94</v>
      </c>
      <c r="AV108" s="47">
        <f t="shared" si="42"/>
        <v>45628</v>
      </c>
      <c r="AW108" s="87"/>
      <c r="AX108" s="87"/>
      <c r="AY108" s="88"/>
      <c r="AZ108" s="129" t="str">
        <f t="shared" si="43"/>
        <v/>
      </c>
      <c r="BA108" s="129" t="str">
        <f t="shared" si="44"/>
        <v/>
      </c>
      <c r="BB108" s="129" t="str">
        <f t="shared" si="40"/>
        <v/>
      </c>
      <c r="BC108" s="129" t="str">
        <f t="shared" si="45"/>
        <v/>
      </c>
      <c r="BD108" s="129" t="str">
        <f t="shared" si="46"/>
        <v/>
      </c>
      <c r="BE108" s="129" t="str">
        <f t="shared" si="47"/>
        <v/>
      </c>
      <c r="BF108" s="129" t="str">
        <f t="shared" si="48"/>
        <v/>
      </c>
      <c r="BG108" s="129" t="str">
        <f t="shared" si="49"/>
        <v/>
      </c>
      <c r="BH108" s="129" t="str">
        <f t="shared" si="50"/>
        <v/>
      </c>
      <c r="BI108" s="129" t="str">
        <f t="shared" si="51"/>
        <v/>
      </c>
      <c r="BJ108" s="129" t="str">
        <f t="shared" si="52"/>
        <v/>
      </c>
      <c r="BK108" s="129" t="str">
        <f t="shared" si="53"/>
        <v/>
      </c>
      <c r="BL108" s="58" t="str">
        <f t="shared" si="41"/>
        <v/>
      </c>
    </row>
    <row r="109" spans="4:64" x14ac:dyDescent="0.25">
      <c r="D109" s="57">
        <v>95</v>
      </c>
      <c r="E109" s="139" t="s">
        <v>145</v>
      </c>
      <c r="F109" s="126"/>
      <c r="G109" s="126"/>
      <c r="H109" s="146">
        <v>22.7</v>
      </c>
      <c r="I109" s="146">
        <v>21</v>
      </c>
      <c r="J109" s="146">
        <v>21.2</v>
      </c>
      <c r="K109" s="146">
        <v>23.3</v>
      </c>
      <c r="L109" s="146">
        <v>24.7</v>
      </c>
      <c r="M109" s="146"/>
      <c r="N109" s="146"/>
      <c r="O109" s="146"/>
      <c r="P109" s="146"/>
      <c r="Q109" s="146"/>
      <c r="R109" s="58"/>
      <c r="S109" s="58"/>
      <c r="T109" s="19"/>
      <c r="AC109" s="153">
        <f t="shared" si="37"/>
        <v>95</v>
      </c>
      <c r="AD109" s="147"/>
      <c r="AE109" s="148"/>
      <c r="AF109" s="148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82">
        <f t="shared" si="38"/>
        <v>0</v>
      </c>
      <c r="AR109" s="82" t="str">
        <f t="shared" si="33"/>
        <v/>
      </c>
      <c r="AU109" s="15">
        <f t="shared" si="39"/>
        <v>95</v>
      </c>
      <c r="AV109" s="47">
        <f t="shared" si="42"/>
        <v>45628</v>
      </c>
      <c r="AW109" s="87"/>
      <c r="AX109" s="87"/>
      <c r="AY109" s="88"/>
      <c r="AZ109" s="129" t="str">
        <f t="shared" si="43"/>
        <v/>
      </c>
      <c r="BA109" s="129" t="str">
        <f t="shared" si="44"/>
        <v/>
      </c>
      <c r="BB109" s="129" t="str">
        <f t="shared" si="40"/>
        <v/>
      </c>
      <c r="BC109" s="129" t="str">
        <f t="shared" si="45"/>
        <v/>
      </c>
      <c r="BD109" s="129" t="str">
        <f t="shared" si="46"/>
        <v/>
      </c>
      <c r="BE109" s="129" t="str">
        <f t="shared" si="47"/>
        <v/>
      </c>
      <c r="BF109" s="129" t="str">
        <f t="shared" si="48"/>
        <v/>
      </c>
      <c r="BG109" s="129" t="str">
        <f t="shared" si="49"/>
        <v/>
      </c>
      <c r="BH109" s="129" t="str">
        <f t="shared" si="50"/>
        <v/>
      </c>
      <c r="BI109" s="129" t="str">
        <f t="shared" si="51"/>
        <v/>
      </c>
      <c r="BJ109" s="129" t="str">
        <f t="shared" si="52"/>
        <v/>
      </c>
      <c r="BK109" s="129" t="str">
        <f t="shared" si="53"/>
        <v/>
      </c>
      <c r="BL109" s="58" t="str">
        <f t="shared" si="41"/>
        <v/>
      </c>
    </row>
    <row r="110" spans="4:64" x14ac:dyDescent="0.25">
      <c r="D110" s="57">
        <v>96</v>
      </c>
      <c r="E110" s="139" t="s">
        <v>145</v>
      </c>
      <c r="F110" s="126"/>
      <c r="G110" s="126"/>
      <c r="H110" s="146">
        <v>18.100000000000001</v>
      </c>
      <c r="I110" s="146">
        <v>21.1</v>
      </c>
      <c r="J110" s="146">
        <v>22</v>
      </c>
      <c r="K110" s="146">
        <v>24</v>
      </c>
      <c r="L110" s="146">
        <v>26.5</v>
      </c>
      <c r="M110" s="146"/>
      <c r="N110" s="146"/>
      <c r="O110" s="146"/>
      <c r="P110" s="146"/>
      <c r="Q110" s="146"/>
      <c r="R110" s="58"/>
      <c r="S110" s="58"/>
      <c r="T110" s="19"/>
      <c r="AC110" s="153">
        <f t="shared" si="37"/>
        <v>96</v>
      </c>
      <c r="AD110" s="147"/>
      <c r="AE110" s="148"/>
      <c r="AF110" s="148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82">
        <f t="shared" si="38"/>
        <v>0</v>
      </c>
      <c r="AR110" s="82" t="str">
        <f t="shared" si="33"/>
        <v/>
      </c>
      <c r="AU110" s="15">
        <f t="shared" si="39"/>
        <v>96</v>
      </c>
      <c r="AV110" s="47">
        <f t="shared" si="42"/>
        <v>45628</v>
      </c>
      <c r="AW110" s="87"/>
      <c r="AX110" s="87"/>
      <c r="AY110" s="88"/>
      <c r="AZ110" s="129" t="str">
        <f t="shared" si="43"/>
        <v/>
      </c>
      <c r="BA110" s="129" t="str">
        <f t="shared" si="44"/>
        <v/>
      </c>
      <c r="BB110" s="129" t="str">
        <f t="shared" si="40"/>
        <v/>
      </c>
      <c r="BC110" s="129" t="str">
        <f t="shared" si="45"/>
        <v/>
      </c>
      <c r="BD110" s="129" t="str">
        <f t="shared" si="46"/>
        <v/>
      </c>
      <c r="BE110" s="129" t="str">
        <f t="shared" si="47"/>
        <v/>
      </c>
      <c r="BF110" s="129" t="str">
        <f t="shared" si="48"/>
        <v/>
      </c>
      <c r="BG110" s="129" t="str">
        <f t="shared" si="49"/>
        <v/>
      </c>
      <c r="BH110" s="129" t="str">
        <f t="shared" si="50"/>
        <v/>
      </c>
      <c r="BI110" s="129" t="str">
        <f t="shared" si="51"/>
        <v/>
      </c>
      <c r="BJ110" s="129" t="str">
        <f t="shared" si="52"/>
        <v/>
      </c>
      <c r="BK110" s="129" t="str">
        <f t="shared" si="53"/>
        <v/>
      </c>
      <c r="BL110" s="58" t="str">
        <f t="shared" si="41"/>
        <v/>
      </c>
    </row>
    <row r="111" spans="4:64" x14ac:dyDescent="0.25">
      <c r="D111" s="57">
        <v>97</v>
      </c>
      <c r="E111" s="139" t="s">
        <v>145</v>
      </c>
      <c r="F111" s="126"/>
      <c r="G111" s="126"/>
      <c r="H111" s="146">
        <v>28.4</v>
      </c>
      <c r="I111" s="146">
        <v>29.5</v>
      </c>
      <c r="J111" s="146">
        <v>28.9</v>
      </c>
      <c r="K111" s="146">
        <v>26.9</v>
      </c>
      <c r="L111" s="146">
        <v>28.4</v>
      </c>
      <c r="M111" s="146"/>
      <c r="N111" s="146"/>
      <c r="O111" s="146"/>
      <c r="P111" s="146"/>
      <c r="Q111" s="146"/>
      <c r="R111" s="58"/>
      <c r="S111" s="58"/>
      <c r="T111" s="19"/>
      <c r="AC111" s="153">
        <f t="shared" si="37"/>
        <v>97</v>
      </c>
      <c r="AD111" s="147"/>
      <c r="AE111" s="148"/>
      <c r="AF111" s="148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82">
        <f t="shared" si="38"/>
        <v>0</v>
      </c>
      <c r="AR111" s="82" t="str">
        <f t="shared" si="33"/>
        <v/>
      </c>
      <c r="AU111" s="15">
        <f t="shared" si="39"/>
        <v>97</v>
      </c>
      <c r="AV111" s="47">
        <f t="shared" si="42"/>
        <v>45628</v>
      </c>
      <c r="AW111" s="87"/>
      <c r="AX111" s="87"/>
      <c r="AY111" s="88"/>
      <c r="AZ111" s="129" t="str">
        <f t="shared" si="43"/>
        <v/>
      </c>
      <c r="BA111" s="129" t="str">
        <f t="shared" si="44"/>
        <v/>
      </c>
      <c r="BB111" s="129" t="str">
        <f t="shared" si="40"/>
        <v/>
      </c>
      <c r="BC111" s="129" t="str">
        <f t="shared" si="45"/>
        <v/>
      </c>
      <c r="BD111" s="129" t="str">
        <f t="shared" si="46"/>
        <v/>
      </c>
      <c r="BE111" s="129" t="str">
        <f t="shared" si="47"/>
        <v/>
      </c>
      <c r="BF111" s="129" t="str">
        <f t="shared" si="48"/>
        <v/>
      </c>
      <c r="BG111" s="129" t="str">
        <f t="shared" si="49"/>
        <v/>
      </c>
      <c r="BH111" s="129" t="str">
        <f t="shared" si="50"/>
        <v/>
      </c>
      <c r="BI111" s="129" t="str">
        <f t="shared" si="51"/>
        <v/>
      </c>
      <c r="BJ111" s="129" t="str">
        <f t="shared" si="52"/>
        <v/>
      </c>
      <c r="BK111" s="129" t="str">
        <f t="shared" si="53"/>
        <v/>
      </c>
      <c r="BL111" s="58" t="str">
        <f t="shared" si="41"/>
        <v/>
      </c>
    </row>
    <row r="112" spans="4:64" x14ac:dyDescent="0.25">
      <c r="D112" s="57">
        <v>98</v>
      </c>
      <c r="E112" s="139" t="s">
        <v>145</v>
      </c>
      <c r="F112" s="126"/>
      <c r="G112" s="126"/>
      <c r="H112" s="146">
        <v>27.8</v>
      </c>
      <c r="I112" s="146">
        <v>27.8</v>
      </c>
      <c r="J112" s="146">
        <v>25.4</v>
      </c>
      <c r="K112" s="146">
        <v>27.7</v>
      </c>
      <c r="L112" s="146">
        <v>27.8</v>
      </c>
      <c r="M112" s="146"/>
      <c r="N112" s="146"/>
      <c r="O112" s="146"/>
      <c r="P112" s="146"/>
      <c r="Q112" s="146"/>
      <c r="R112" s="58"/>
      <c r="S112" s="58"/>
      <c r="T112" s="19"/>
      <c r="AC112" s="153">
        <f t="shared" si="37"/>
        <v>98</v>
      </c>
      <c r="AD112" s="147"/>
      <c r="AE112" s="148"/>
      <c r="AF112" s="148"/>
      <c r="AG112" s="150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82">
        <f t="shared" si="38"/>
        <v>0</v>
      </c>
      <c r="AR112" s="82" t="str">
        <f t="shared" si="33"/>
        <v/>
      </c>
      <c r="AU112" s="15">
        <f t="shared" si="39"/>
        <v>98</v>
      </c>
      <c r="AV112" s="47">
        <f t="shared" si="42"/>
        <v>45628</v>
      </c>
      <c r="AW112" s="87"/>
      <c r="AX112" s="87"/>
      <c r="AY112" s="88"/>
      <c r="AZ112" s="129" t="str">
        <f t="shared" si="43"/>
        <v/>
      </c>
      <c r="BA112" s="129" t="str">
        <f t="shared" si="44"/>
        <v/>
      </c>
      <c r="BB112" s="129" t="str">
        <f t="shared" si="40"/>
        <v/>
      </c>
      <c r="BC112" s="129" t="str">
        <f t="shared" si="45"/>
        <v/>
      </c>
      <c r="BD112" s="129" t="str">
        <f t="shared" si="46"/>
        <v/>
      </c>
      <c r="BE112" s="129" t="str">
        <f t="shared" si="47"/>
        <v/>
      </c>
      <c r="BF112" s="129" t="str">
        <f t="shared" si="48"/>
        <v/>
      </c>
      <c r="BG112" s="129" t="str">
        <f t="shared" si="49"/>
        <v/>
      </c>
      <c r="BH112" s="129" t="str">
        <f t="shared" si="50"/>
        <v/>
      </c>
      <c r="BI112" s="129" t="str">
        <f t="shared" si="51"/>
        <v/>
      </c>
      <c r="BJ112" s="129" t="str">
        <f t="shared" si="52"/>
        <v/>
      </c>
      <c r="BK112" s="129" t="str">
        <f t="shared" si="53"/>
        <v/>
      </c>
      <c r="BL112" s="58" t="str">
        <f t="shared" si="41"/>
        <v/>
      </c>
    </row>
    <row r="113" spans="4:64" x14ac:dyDescent="0.25">
      <c r="D113" s="57">
        <v>99</v>
      </c>
      <c r="E113" s="139"/>
      <c r="F113" s="126"/>
      <c r="G113" s="12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58"/>
      <c r="S113" s="58"/>
      <c r="T113" s="19"/>
      <c r="AC113" s="153">
        <f t="shared" si="37"/>
        <v>99</v>
      </c>
      <c r="AD113" s="147"/>
      <c r="AE113" s="148"/>
      <c r="AF113" s="148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82">
        <f t="shared" si="38"/>
        <v>0</v>
      </c>
      <c r="AR113" s="82" t="str">
        <f t="shared" si="33"/>
        <v/>
      </c>
      <c r="AU113" s="15">
        <f t="shared" si="39"/>
        <v>99</v>
      </c>
      <c r="AV113" s="47">
        <f t="shared" si="42"/>
        <v>45628</v>
      </c>
      <c r="AW113" s="87"/>
      <c r="AX113" s="87"/>
      <c r="AY113" s="88"/>
      <c r="AZ113" s="129" t="str">
        <f t="shared" si="43"/>
        <v/>
      </c>
      <c r="BA113" s="129" t="str">
        <f t="shared" si="44"/>
        <v/>
      </c>
      <c r="BB113" s="129" t="str">
        <f t="shared" si="40"/>
        <v/>
      </c>
      <c r="BC113" s="129" t="str">
        <f t="shared" si="45"/>
        <v/>
      </c>
      <c r="BD113" s="129" t="str">
        <f t="shared" si="46"/>
        <v/>
      </c>
      <c r="BE113" s="129" t="str">
        <f t="shared" si="47"/>
        <v/>
      </c>
      <c r="BF113" s="129" t="str">
        <f t="shared" si="48"/>
        <v/>
      </c>
      <c r="BG113" s="129" t="str">
        <f t="shared" si="49"/>
        <v/>
      </c>
      <c r="BH113" s="129" t="str">
        <f t="shared" si="50"/>
        <v/>
      </c>
      <c r="BI113" s="129" t="str">
        <f t="shared" si="51"/>
        <v/>
      </c>
      <c r="BJ113" s="129" t="str">
        <f t="shared" si="52"/>
        <v/>
      </c>
      <c r="BK113" s="129" t="str">
        <f t="shared" si="53"/>
        <v/>
      </c>
      <c r="BL113" s="58" t="str">
        <f t="shared" si="41"/>
        <v/>
      </c>
    </row>
    <row r="114" spans="4:64" x14ac:dyDescent="0.25">
      <c r="D114" s="57">
        <v>100</v>
      </c>
      <c r="E114" s="139"/>
      <c r="F114" s="126"/>
      <c r="G114" s="12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58"/>
      <c r="S114" s="58"/>
      <c r="T114" s="19"/>
      <c r="AC114" s="153">
        <f t="shared" si="37"/>
        <v>100</v>
      </c>
      <c r="AD114" s="147"/>
      <c r="AE114" s="148"/>
      <c r="AF114" s="148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82">
        <f t="shared" si="38"/>
        <v>0</v>
      </c>
      <c r="AR114" s="82" t="str">
        <f t="shared" si="33"/>
        <v/>
      </c>
      <c r="AU114" s="15">
        <f t="shared" si="39"/>
        <v>100</v>
      </c>
      <c r="AV114" s="47">
        <f t="shared" si="42"/>
        <v>45628</v>
      </c>
      <c r="AW114" s="87"/>
      <c r="AX114" s="87"/>
      <c r="AY114" s="88"/>
      <c r="AZ114" s="129" t="str">
        <f t="shared" si="43"/>
        <v/>
      </c>
      <c r="BA114" s="129" t="str">
        <f t="shared" si="44"/>
        <v/>
      </c>
      <c r="BB114" s="129" t="str">
        <f t="shared" si="40"/>
        <v/>
      </c>
      <c r="BC114" s="129" t="str">
        <f t="shared" si="45"/>
        <v/>
      </c>
      <c r="BD114" s="129" t="str">
        <f t="shared" si="46"/>
        <v/>
      </c>
      <c r="BE114" s="129" t="str">
        <f t="shared" si="47"/>
        <v/>
      </c>
      <c r="BF114" s="129" t="str">
        <f t="shared" si="48"/>
        <v/>
      </c>
      <c r="BG114" s="129" t="str">
        <f t="shared" si="49"/>
        <v/>
      </c>
      <c r="BH114" s="129" t="str">
        <f t="shared" si="50"/>
        <v/>
      </c>
      <c r="BI114" s="129" t="str">
        <f t="shared" si="51"/>
        <v/>
      </c>
      <c r="BJ114" s="129" t="str">
        <f t="shared" si="52"/>
        <v/>
      </c>
      <c r="BK114" s="129" t="str">
        <f t="shared" si="53"/>
        <v/>
      </c>
      <c r="BL114" s="58" t="str">
        <f t="shared" si="41"/>
        <v/>
      </c>
    </row>
    <row r="115" spans="4:64" x14ac:dyDescent="0.25">
      <c r="D115" s="57">
        <v>101</v>
      </c>
      <c r="E115" s="139"/>
      <c r="F115" s="126"/>
      <c r="G115" s="12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58"/>
      <c r="S115" s="58"/>
      <c r="T115" s="19"/>
      <c r="AC115" s="153">
        <f t="shared" si="37"/>
        <v>101</v>
      </c>
      <c r="AD115" s="147"/>
      <c r="AE115" s="148"/>
      <c r="AF115" s="148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82">
        <f t="shared" si="38"/>
        <v>0</v>
      </c>
      <c r="AR115" s="82" t="str">
        <f t="shared" si="33"/>
        <v/>
      </c>
      <c r="AU115" s="15">
        <f t="shared" si="39"/>
        <v>101</v>
      </c>
      <c r="AV115" s="47">
        <f t="shared" si="42"/>
        <v>45628</v>
      </c>
      <c r="AW115" s="87"/>
      <c r="AX115" s="87"/>
      <c r="AY115" s="88"/>
      <c r="AZ115" s="129" t="str">
        <f t="shared" si="43"/>
        <v/>
      </c>
      <c r="BA115" s="129" t="str">
        <f t="shared" si="44"/>
        <v/>
      </c>
      <c r="BB115" s="129" t="str">
        <f t="shared" si="40"/>
        <v/>
      </c>
      <c r="BC115" s="129" t="str">
        <f t="shared" si="45"/>
        <v/>
      </c>
      <c r="BD115" s="129" t="str">
        <f t="shared" si="46"/>
        <v/>
      </c>
      <c r="BE115" s="129" t="str">
        <f t="shared" si="47"/>
        <v/>
      </c>
      <c r="BF115" s="129" t="str">
        <f t="shared" si="48"/>
        <v/>
      </c>
      <c r="BG115" s="129" t="str">
        <f t="shared" si="49"/>
        <v/>
      </c>
      <c r="BH115" s="129" t="str">
        <f t="shared" si="50"/>
        <v/>
      </c>
      <c r="BI115" s="129" t="str">
        <f t="shared" si="51"/>
        <v/>
      </c>
      <c r="BJ115" s="129" t="str">
        <f t="shared" si="52"/>
        <v/>
      </c>
      <c r="BK115" s="129" t="str">
        <f t="shared" si="53"/>
        <v/>
      </c>
      <c r="BL115" s="58" t="str">
        <f t="shared" si="41"/>
        <v/>
      </c>
    </row>
    <row r="116" spans="4:64" x14ac:dyDescent="0.25">
      <c r="D116" s="57">
        <v>102</v>
      </c>
      <c r="E116" s="139"/>
      <c r="F116" s="126"/>
      <c r="G116" s="12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58"/>
      <c r="S116" s="58"/>
      <c r="T116" s="19"/>
      <c r="AC116" s="153">
        <f t="shared" si="37"/>
        <v>102</v>
      </c>
      <c r="AD116" s="147"/>
      <c r="AE116" s="148"/>
      <c r="AF116" s="148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82">
        <f t="shared" si="38"/>
        <v>0</v>
      </c>
      <c r="AR116" s="82" t="str">
        <f t="shared" si="33"/>
        <v/>
      </c>
      <c r="AU116" s="15">
        <f t="shared" si="39"/>
        <v>102</v>
      </c>
      <c r="AV116" s="47">
        <f t="shared" si="42"/>
        <v>45628</v>
      </c>
      <c r="AW116" s="87"/>
      <c r="AX116" s="87"/>
      <c r="AY116" s="88"/>
      <c r="AZ116" s="129" t="str">
        <f t="shared" si="43"/>
        <v/>
      </c>
      <c r="BA116" s="129" t="str">
        <f t="shared" si="44"/>
        <v/>
      </c>
      <c r="BB116" s="129" t="str">
        <f t="shared" si="40"/>
        <v/>
      </c>
      <c r="BC116" s="129" t="str">
        <f t="shared" si="45"/>
        <v/>
      </c>
      <c r="BD116" s="129" t="str">
        <f t="shared" si="46"/>
        <v/>
      </c>
      <c r="BE116" s="129" t="str">
        <f t="shared" si="47"/>
        <v/>
      </c>
      <c r="BF116" s="129" t="str">
        <f t="shared" si="48"/>
        <v/>
      </c>
      <c r="BG116" s="129" t="str">
        <f t="shared" si="49"/>
        <v/>
      </c>
      <c r="BH116" s="129" t="str">
        <f t="shared" si="50"/>
        <v/>
      </c>
      <c r="BI116" s="129" t="str">
        <f t="shared" si="51"/>
        <v/>
      </c>
      <c r="BJ116" s="129" t="str">
        <f t="shared" si="52"/>
        <v/>
      </c>
      <c r="BK116" s="129" t="str">
        <f t="shared" si="53"/>
        <v/>
      </c>
      <c r="BL116" s="58" t="str">
        <f t="shared" si="41"/>
        <v/>
      </c>
    </row>
    <row r="117" spans="4:64" x14ac:dyDescent="0.25">
      <c r="D117" s="57">
        <v>103</v>
      </c>
      <c r="E117" s="139"/>
      <c r="F117" s="126"/>
      <c r="G117" s="12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58"/>
      <c r="S117" s="58"/>
      <c r="T117" s="19"/>
      <c r="AC117" s="153">
        <f t="shared" si="37"/>
        <v>103</v>
      </c>
      <c r="AD117" s="147"/>
      <c r="AE117" s="148"/>
      <c r="AF117" s="148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82">
        <f t="shared" si="38"/>
        <v>0</v>
      </c>
      <c r="AR117" s="82" t="str">
        <f t="shared" si="33"/>
        <v/>
      </c>
      <c r="AU117" s="15">
        <f t="shared" si="39"/>
        <v>103</v>
      </c>
      <c r="AV117" s="47">
        <f t="shared" si="42"/>
        <v>45628</v>
      </c>
      <c r="AW117" s="87"/>
      <c r="AX117" s="87"/>
      <c r="AY117" s="88"/>
      <c r="AZ117" s="129" t="str">
        <f t="shared" si="43"/>
        <v/>
      </c>
      <c r="BA117" s="129" t="str">
        <f t="shared" si="44"/>
        <v/>
      </c>
      <c r="BB117" s="129" t="str">
        <f t="shared" si="40"/>
        <v/>
      </c>
      <c r="BC117" s="129" t="str">
        <f t="shared" si="45"/>
        <v/>
      </c>
      <c r="BD117" s="129" t="str">
        <f t="shared" si="46"/>
        <v/>
      </c>
      <c r="BE117" s="129" t="str">
        <f t="shared" si="47"/>
        <v/>
      </c>
      <c r="BF117" s="129" t="str">
        <f t="shared" si="48"/>
        <v/>
      </c>
      <c r="BG117" s="129" t="str">
        <f t="shared" si="49"/>
        <v/>
      </c>
      <c r="BH117" s="129" t="str">
        <f t="shared" si="50"/>
        <v/>
      </c>
      <c r="BI117" s="129" t="str">
        <f t="shared" si="51"/>
        <v/>
      </c>
      <c r="BJ117" s="129" t="str">
        <f t="shared" si="52"/>
        <v/>
      </c>
      <c r="BK117" s="129" t="str">
        <f t="shared" si="53"/>
        <v/>
      </c>
      <c r="BL117" s="58" t="str">
        <f t="shared" si="41"/>
        <v/>
      </c>
    </row>
    <row r="118" spans="4:64" x14ac:dyDescent="0.25">
      <c r="D118" s="57">
        <v>104</v>
      </c>
      <c r="E118" s="139"/>
      <c r="F118" s="126"/>
      <c r="G118" s="12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58"/>
      <c r="S118" s="58"/>
      <c r="T118" s="19"/>
      <c r="AC118" s="153">
        <f t="shared" si="37"/>
        <v>104</v>
      </c>
      <c r="AD118" s="147"/>
      <c r="AE118" s="148"/>
      <c r="AF118" s="148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82">
        <f t="shared" si="38"/>
        <v>0</v>
      </c>
      <c r="AR118" s="82" t="str">
        <f t="shared" si="33"/>
        <v/>
      </c>
      <c r="AU118" s="15">
        <f t="shared" si="39"/>
        <v>104</v>
      </c>
      <c r="AV118" s="47">
        <f t="shared" si="42"/>
        <v>45628</v>
      </c>
      <c r="AW118" s="87"/>
      <c r="AX118" s="87"/>
      <c r="AY118" s="88"/>
      <c r="AZ118" s="129" t="str">
        <f t="shared" si="43"/>
        <v/>
      </c>
      <c r="BA118" s="129" t="str">
        <f t="shared" si="44"/>
        <v/>
      </c>
      <c r="BB118" s="129" t="str">
        <f t="shared" si="40"/>
        <v/>
      </c>
      <c r="BC118" s="129" t="str">
        <f t="shared" si="45"/>
        <v/>
      </c>
      <c r="BD118" s="129" t="str">
        <f t="shared" si="46"/>
        <v/>
      </c>
      <c r="BE118" s="129" t="str">
        <f t="shared" si="47"/>
        <v/>
      </c>
      <c r="BF118" s="129" t="str">
        <f t="shared" si="48"/>
        <v/>
      </c>
      <c r="BG118" s="129" t="str">
        <f t="shared" si="49"/>
        <v/>
      </c>
      <c r="BH118" s="129" t="str">
        <f t="shared" si="50"/>
        <v/>
      </c>
      <c r="BI118" s="129" t="str">
        <f t="shared" si="51"/>
        <v/>
      </c>
      <c r="BJ118" s="129" t="str">
        <f t="shared" si="52"/>
        <v/>
      </c>
      <c r="BK118" s="129" t="str">
        <f t="shared" si="53"/>
        <v/>
      </c>
      <c r="BL118" s="58" t="str">
        <f t="shared" si="41"/>
        <v/>
      </c>
    </row>
    <row r="119" spans="4:64" x14ac:dyDescent="0.25">
      <c r="D119" s="57">
        <v>105</v>
      </c>
      <c r="E119" s="139"/>
      <c r="F119" s="126"/>
      <c r="G119" s="12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58"/>
      <c r="S119" s="58"/>
      <c r="T119" s="19"/>
      <c r="AC119" s="153">
        <f t="shared" si="37"/>
        <v>105</v>
      </c>
      <c r="AD119" s="147"/>
      <c r="AE119" s="148"/>
      <c r="AF119" s="148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82">
        <f t="shared" si="38"/>
        <v>0</v>
      </c>
      <c r="AR119" s="82" t="str">
        <f t="shared" si="33"/>
        <v/>
      </c>
      <c r="AU119" s="15">
        <f t="shared" si="39"/>
        <v>105</v>
      </c>
      <c r="AV119" s="47">
        <f t="shared" si="42"/>
        <v>45628</v>
      </c>
      <c r="AW119" s="87"/>
      <c r="AX119" s="87"/>
      <c r="AY119" s="88"/>
      <c r="AZ119" s="129" t="str">
        <f t="shared" si="43"/>
        <v/>
      </c>
      <c r="BA119" s="129" t="str">
        <f t="shared" si="44"/>
        <v/>
      </c>
      <c r="BB119" s="129" t="str">
        <f t="shared" si="40"/>
        <v/>
      </c>
      <c r="BC119" s="129" t="str">
        <f t="shared" si="45"/>
        <v/>
      </c>
      <c r="BD119" s="129" t="str">
        <f t="shared" si="46"/>
        <v/>
      </c>
      <c r="BE119" s="129" t="str">
        <f t="shared" si="47"/>
        <v/>
      </c>
      <c r="BF119" s="129" t="str">
        <f t="shared" si="48"/>
        <v/>
      </c>
      <c r="BG119" s="129" t="str">
        <f t="shared" si="49"/>
        <v/>
      </c>
      <c r="BH119" s="129" t="str">
        <f t="shared" si="50"/>
        <v/>
      </c>
      <c r="BI119" s="129" t="str">
        <f t="shared" si="51"/>
        <v/>
      </c>
      <c r="BJ119" s="129" t="str">
        <f t="shared" si="52"/>
        <v/>
      </c>
      <c r="BK119" s="129" t="str">
        <f t="shared" si="53"/>
        <v/>
      </c>
      <c r="BL119" s="58" t="str">
        <f t="shared" si="41"/>
        <v/>
      </c>
    </row>
    <row r="120" spans="4:64" x14ac:dyDescent="0.25">
      <c r="D120" s="57">
        <v>106</v>
      </c>
      <c r="E120" s="139"/>
      <c r="F120" s="126"/>
      <c r="G120" s="12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58"/>
      <c r="S120" s="58"/>
      <c r="T120" s="19"/>
      <c r="AC120" s="153">
        <f t="shared" si="37"/>
        <v>106</v>
      </c>
      <c r="AD120" s="147"/>
      <c r="AE120" s="148"/>
      <c r="AF120" s="148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82">
        <f t="shared" si="38"/>
        <v>0</v>
      </c>
      <c r="AR120" s="82" t="str">
        <f t="shared" si="33"/>
        <v/>
      </c>
      <c r="AU120" s="15">
        <f t="shared" si="39"/>
        <v>106</v>
      </c>
      <c r="AV120" s="47">
        <f t="shared" si="42"/>
        <v>45628</v>
      </c>
      <c r="AW120" s="87"/>
      <c r="AX120" s="87"/>
      <c r="AY120" s="88"/>
      <c r="AZ120" s="129" t="str">
        <f t="shared" si="43"/>
        <v/>
      </c>
      <c r="BA120" s="129" t="str">
        <f t="shared" si="44"/>
        <v/>
      </c>
      <c r="BB120" s="129" t="str">
        <f t="shared" si="40"/>
        <v/>
      </c>
      <c r="BC120" s="129" t="str">
        <f t="shared" si="45"/>
        <v/>
      </c>
      <c r="BD120" s="129" t="str">
        <f t="shared" si="46"/>
        <v/>
      </c>
      <c r="BE120" s="129" t="str">
        <f t="shared" si="47"/>
        <v/>
      </c>
      <c r="BF120" s="129" t="str">
        <f t="shared" si="48"/>
        <v/>
      </c>
      <c r="BG120" s="129" t="str">
        <f t="shared" si="49"/>
        <v/>
      </c>
      <c r="BH120" s="129" t="str">
        <f t="shared" si="50"/>
        <v/>
      </c>
      <c r="BI120" s="129" t="str">
        <f t="shared" si="51"/>
        <v/>
      </c>
      <c r="BJ120" s="129" t="str">
        <f t="shared" si="52"/>
        <v/>
      </c>
      <c r="BK120" s="129" t="str">
        <f t="shared" si="53"/>
        <v/>
      </c>
      <c r="BL120" s="58" t="str">
        <f t="shared" si="41"/>
        <v/>
      </c>
    </row>
    <row r="121" spans="4:64" x14ac:dyDescent="0.25">
      <c r="D121" s="57">
        <v>107</v>
      </c>
      <c r="E121" s="139"/>
      <c r="F121" s="126"/>
      <c r="G121" s="12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58"/>
      <c r="S121" s="58"/>
      <c r="T121" s="19"/>
      <c r="AC121" s="153">
        <f t="shared" si="37"/>
        <v>107</v>
      </c>
      <c r="AD121" s="147"/>
      <c r="AE121" s="148"/>
      <c r="AF121" s="148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82">
        <f t="shared" si="38"/>
        <v>0</v>
      </c>
      <c r="AR121" s="82" t="str">
        <f t="shared" si="33"/>
        <v/>
      </c>
      <c r="AU121" s="15">
        <f t="shared" si="39"/>
        <v>107</v>
      </c>
      <c r="AV121" s="47">
        <f t="shared" si="42"/>
        <v>45628</v>
      </c>
      <c r="AW121" s="87"/>
      <c r="AX121" s="87"/>
      <c r="AY121" s="88"/>
      <c r="AZ121" s="129" t="str">
        <f t="shared" si="43"/>
        <v/>
      </c>
      <c r="BA121" s="129" t="str">
        <f t="shared" si="44"/>
        <v/>
      </c>
      <c r="BB121" s="129" t="str">
        <f t="shared" si="40"/>
        <v/>
      </c>
      <c r="BC121" s="129" t="str">
        <f t="shared" si="45"/>
        <v/>
      </c>
      <c r="BD121" s="129" t="str">
        <f t="shared" si="46"/>
        <v/>
      </c>
      <c r="BE121" s="129" t="str">
        <f t="shared" si="47"/>
        <v/>
      </c>
      <c r="BF121" s="129" t="str">
        <f t="shared" si="48"/>
        <v/>
      </c>
      <c r="BG121" s="129" t="str">
        <f t="shared" si="49"/>
        <v/>
      </c>
      <c r="BH121" s="129" t="str">
        <f t="shared" si="50"/>
        <v/>
      </c>
      <c r="BI121" s="129" t="str">
        <f t="shared" si="51"/>
        <v/>
      </c>
      <c r="BJ121" s="129" t="str">
        <f t="shared" si="52"/>
        <v/>
      </c>
      <c r="BK121" s="129" t="str">
        <f t="shared" si="53"/>
        <v/>
      </c>
      <c r="BL121" s="58" t="str">
        <f t="shared" si="41"/>
        <v/>
      </c>
    </row>
    <row r="122" spans="4:64" x14ac:dyDescent="0.25">
      <c r="D122" s="57">
        <v>108</v>
      </c>
      <c r="E122" s="139"/>
      <c r="F122" s="126"/>
      <c r="G122" s="12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58"/>
      <c r="S122" s="58"/>
      <c r="T122" s="19"/>
      <c r="AC122" s="153">
        <f t="shared" si="37"/>
        <v>108</v>
      </c>
      <c r="AD122" s="147"/>
      <c r="AE122" s="148"/>
      <c r="AF122" s="148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82">
        <f t="shared" si="38"/>
        <v>0</v>
      </c>
      <c r="AR122" s="82" t="str">
        <f t="shared" si="33"/>
        <v/>
      </c>
      <c r="AU122" s="15">
        <f t="shared" si="39"/>
        <v>108</v>
      </c>
      <c r="AV122" s="47">
        <f t="shared" si="42"/>
        <v>45628</v>
      </c>
      <c r="AW122" s="87"/>
      <c r="AX122" s="87"/>
      <c r="AY122" s="88"/>
      <c r="AZ122" s="129" t="str">
        <f t="shared" si="43"/>
        <v/>
      </c>
      <c r="BA122" s="129" t="str">
        <f t="shared" si="44"/>
        <v/>
      </c>
      <c r="BB122" s="129" t="str">
        <f t="shared" si="40"/>
        <v/>
      </c>
      <c r="BC122" s="129" t="str">
        <f t="shared" si="45"/>
        <v/>
      </c>
      <c r="BD122" s="129" t="str">
        <f t="shared" si="46"/>
        <v/>
      </c>
      <c r="BE122" s="129" t="str">
        <f t="shared" si="47"/>
        <v/>
      </c>
      <c r="BF122" s="129" t="str">
        <f t="shared" si="48"/>
        <v/>
      </c>
      <c r="BG122" s="129" t="str">
        <f t="shared" si="49"/>
        <v/>
      </c>
      <c r="BH122" s="129" t="str">
        <f t="shared" si="50"/>
        <v/>
      </c>
      <c r="BI122" s="129" t="str">
        <f t="shared" si="51"/>
        <v/>
      </c>
      <c r="BJ122" s="129" t="str">
        <f t="shared" si="52"/>
        <v/>
      </c>
      <c r="BK122" s="129" t="str">
        <f t="shared" si="53"/>
        <v/>
      </c>
      <c r="BL122" s="58" t="str">
        <f t="shared" si="41"/>
        <v/>
      </c>
    </row>
    <row r="123" spans="4:64" x14ac:dyDescent="0.25">
      <c r="D123" s="57">
        <v>109</v>
      </c>
      <c r="E123" s="139"/>
      <c r="F123" s="126"/>
      <c r="G123" s="12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58"/>
      <c r="S123" s="58"/>
      <c r="T123" s="19"/>
      <c r="AC123" s="153">
        <f t="shared" si="37"/>
        <v>109</v>
      </c>
      <c r="AD123" s="147"/>
      <c r="AE123" s="148"/>
      <c r="AF123" s="148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82">
        <f t="shared" si="38"/>
        <v>0</v>
      </c>
      <c r="AR123" s="82" t="str">
        <f t="shared" si="33"/>
        <v/>
      </c>
      <c r="AU123" s="15">
        <f t="shared" si="39"/>
        <v>109</v>
      </c>
      <c r="AV123" s="47">
        <f t="shared" si="42"/>
        <v>45628</v>
      </c>
      <c r="AW123" s="87"/>
      <c r="AX123" s="87"/>
      <c r="AY123" s="88"/>
      <c r="AZ123" s="129" t="str">
        <f t="shared" si="43"/>
        <v/>
      </c>
      <c r="BA123" s="129" t="str">
        <f t="shared" si="44"/>
        <v/>
      </c>
      <c r="BB123" s="129" t="str">
        <f t="shared" si="40"/>
        <v/>
      </c>
      <c r="BC123" s="129" t="str">
        <f t="shared" si="45"/>
        <v/>
      </c>
      <c r="BD123" s="129" t="str">
        <f t="shared" si="46"/>
        <v/>
      </c>
      <c r="BE123" s="129" t="str">
        <f t="shared" si="47"/>
        <v/>
      </c>
      <c r="BF123" s="129" t="str">
        <f t="shared" si="48"/>
        <v/>
      </c>
      <c r="BG123" s="129" t="str">
        <f t="shared" si="49"/>
        <v/>
      </c>
      <c r="BH123" s="129" t="str">
        <f t="shared" si="50"/>
        <v/>
      </c>
      <c r="BI123" s="129" t="str">
        <f t="shared" si="51"/>
        <v/>
      </c>
      <c r="BJ123" s="129" t="str">
        <f t="shared" si="52"/>
        <v/>
      </c>
      <c r="BK123" s="129" t="str">
        <f t="shared" si="53"/>
        <v/>
      </c>
      <c r="BL123" s="58" t="str">
        <f t="shared" si="41"/>
        <v/>
      </c>
    </row>
    <row r="124" spans="4:64" x14ac:dyDescent="0.25">
      <c r="D124" s="57">
        <v>110</v>
      </c>
      <c r="E124" s="139"/>
      <c r="F124" s="126"/>
      <c r="G124" s="12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58"/>
      <c r="S124" s="58"/>
      <c r="T124" s="19"/>
      <c r="AC124" s="153">
        <f t="shared" si="37"/>
        <v>110</v>
      </c>
      <c r="AD124" s="147"/>
      <c r="AE124" s="148"/>
      <c r="AF124" s="148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82">
        <f t="shared" si="38"/>
        <v>0</v>
      </c>
      <c r="AR124" s="82" t="str">
        <f t="shared" si="33"/>
        <v/>
      </c>
      <c r="AU124" s="15">
        <f t="shared" si="39"/>
        <v>110</v>
      </c>
      <c r="AV124" s="47">
        <f t="shared" si="42"/>
        <v>45628</v>
      </c>
      <c r="AW124" s="87"/>
      <c r="AX124" s="87"/>
      <c r="AY124" s="88"/>
      <c r="AZ124" s="129" t="str">
        <f t="shared" si="43"/>
        <v/>
      </c>
      <c r="BA124" s="129" t="str">
        <f t="shared" si="44"/>
        <v/>
      </c>
      <c r="BB124" s="129" t="str">
        <f t="shared" si="40"/>
        <v/>
      </c>
      <c r="BC124" s="129" t="str">
        <f t="shared" si="45"/>
        <v/>
      </c>
      <c r="BD124" s="129" t="str">
        <f t="shared" si="46"/>
        <v/>
      </c>
      <c r="BE124" s="129" t="str">
        <f t="shared" si="47"/>
        <v/>
      </c>
      <c r="BF124" s="129" t="str">
        <f t="shared" si="48"/>
        <v/>
      </c>
      <c r="BG124" s="129" t="str">
        <f t="shared" si="49"/>
        <v/>
      </c>
      <c r="BH124" s="129" t="str">
        <f t="shared" si="50"/>
        <v/>
      </c>
      <c r="BI124" s="129" t="str">
        <f t="shared" si="51"/>
        <v/>
      </c>
      <c r="BJ124" s="129" t="str">
        <f t="shared" si="52"/>
        <v/>
      </c>
      <c r="BK124" s="129" t="str">
        <f t="shared" si="53"/>
        <v/>
      </c>
      <c r="BL124" s="58" t="str">
        <f t="shared" si="41"/>
        <v/>
      </c>
    </row>
    <row r="125" spans="4:64" x14ac:dyDescent="0.25">
      <c r="D125" s="57">
        <v>111</v>
      </c>
      <c r="E125" s="139"/>
      <c r="F125" s="126"/>
      <c r="G125" s="12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58"/>
      <c r="S125" s="58"/>
      <c r="T125" s="19"/>
      <c r="AC125" s="153">
        <f t="shared" si="37"/>
        <v>111</v>
      </c>
      <c r="AD125" s="147"/>
      <c r="AE125" s="148"/>
      <c r="AF125" s="148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82">
        <f t="shared" si="38"/>
        <v>0</v>
      </c>
      <c r="AR125" s="82" t="str">
        <f t="shared" si="33"/>
        <v/>
      </c>
      <c r="AU125" s="15">
        <f t="shared" si="39"/>
        <v>111</v>
      </c>
      <c r="AV125" s="47">
        <f t="shared" si="42"/>
        <v>45628</v>
      </c>
      <c r="AW125" s="87"/>
      <c r="AX125" s="87"/>
      <c r="AY125" s="88"/>
      <c r="AZ125" s="129" t="str">
        <f t="shared" si="43"/>
        <v/>
      </c>
      <c r="BA125" s="129" t="str">
        <f t="shared" si="44"/>
        <v/>
      </c>
      <c r="BB125" s="129" t="str">
        <f t="shared" si="40"/>
        <v/>
      </c>
      <c r="BC125" s="129" t="str">
        <f t="shared" si="45"/>
        <v/>
      </c>
      <c r="BD125" s="129" t="str">
        <f t="shared" si="46"/>
        <v/>
      </c>
      <c r="BE125" s="129" t="str">
        <f t="shared" si="47"/>
        <v/>
      </c>
      <c r="BF125" s="129" t="str">
        <f t="shared" si="48"/>
        <v/>
      </c>
      <c r="BG125" s="129" t="str">
        <f t="shared" si="49"/>
        <v/>
      </c>
      <c r="BH125" s="129" t="str">
        <f t="shared" si="50"/>
        <v/>
      </c>
      <c r="BI125" s="129" t="str">
        <f t="shared" si="51"/>
        <v/>
      </c>
      <c r="BJ125" s="129" t="str">
        <f t="shared" si="52"/>
        <v/>
      </c>
      <c r="BK125" s="129" t="str">
        <f t="shared" si="53"/>
        <v/>
      </c>
      <c r="BL125" s="58" t="str">
        <f t="shared" si="41"/>
        <v/>
      </c>
    </row>
    <row r="126" spans="4:64" x14ac:dyDescent="0.25">
      <c r="D126" s="57">
        <v>112</v>
      </c>
      <c r="E126" s="139"/>
      <c r="F126" s="126"/>
      <c r="G126" s="12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58"/>
      <c r="S126" s="58"/>
      <c r="T126" s="19"/>
      <c r="AC126" s="153">
        <f t="shared" si="37"/>
        <v>112</v>
      </c>
      <c r="AD126" s="147"/>
      <c r="AE126" s="148"/>
      <c r="AF126" s="148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82">
        <f t="shared" si="38"/>
        <v>0</v>
      </c>
      <c r="AR126" s="82" t="str">
        <f t="shared" si="33"/>
        <v/>
      </c>
      <c r="AU126" s="15">
        <f t="shared" si="39"/>
        <v>112</v>
      </c>
      <c r="AV126" s="47">
        <f t="shared" si="42"/>
        <v>45628</v>
      </c>
      <c r="AW126" s="87"/>
      <c r="AX126" s="87"/>
      <c r="AY126" s="88"/>
      <c r="AZ126" s="129" t="str">
        <f t="shared" si="43"/>
        <v/>
      </c>
      <c r="BA126" s="129" t="str">
        <f t="shared" si="44"/>
        <v/>
      </c>
      <c r="BB126" s="129" t="str">
        <f t="shared" si="40"/>
        <v/>
      </c>
      <c r="BC126" s="129" t="str">
        <f t="shared" si="45"/>
        <v/>
      </c>
      <c r="BD126" s="129" t="str">
        <f t="shared" si="46"/>
        <v/>
      </c>
      <c r="BE126" s="129" t="str">
        <f t="shared" si="47"/>
        <v/>
      </c>
      <c r="BF126" s="129" t="str">
        <f t="shared" si="48"/>
        <v/>
      </c>
      <c r="BG126" s="129" t="str">
        <f t="shared" si="49"/>
        <v/>
      </c>
      <c r="BH126" s="129" t="str">
        <f t="shared" si="50"/>
        <v/>
      </c>
      <c r="BI126" s="129" t="str">
        <f t="shared" si="51"/>
        <v/>
      </c>
      <c r="BJ126" s="129" t="str">
        <f t="shared" si="52"/>
        <v/>
      </c>
      <c r="BK126" s="129" t="str">
        <f t="shared" si="53"/>
        <v/>
      </c>
      <c r="BL126" s="58" t="str">
        <f t="shared" si="41"/>
        <v/>
      </c>
    </row>
    <row r="127" spans="4:64" x14ac:dyDescent="0.25">
      <c r="D127" s="57">
        <v>113</v>
      </c>
      <c r="E127" s="139"/>
      <c r="F127" s="126"/>
      <c r="G127" s="12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58"/>
      <c r="S127" s="58"/>
      <c r="T127" s="19"/>
      <c r="AC127" s="153">
        <f t="shared" si="37"/>
        <v>113</v>
      </c>
      <c r="AD127" s="147"/>
      <c r="AE127" s="148"/>
      <c r="AF127" s="148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82">
        <f t="shared" si="38"/>
        <v>0</v>
      </c>
      <c r="AR127" s="82" t="str">
        <f t="shared" si="33"/>
        <v/>
      </c>
      <c r="AU127" s="15">
        <f t="shared" si="39"/>
        <v>113</v>
      </c>
      <c r="AV127" s="47">
        <f t="shared" si="42"/>
        <v>45628</v>
      </c>
      <c r="AW127" s="87"/>
      <c r="AX127" s="87"/>
      <c r="AY127" s="88"/>
      <c r="AZ127" s="129" t="str">
        <f t="shared" si="43"/>
        <v/>
      </c>
      <c r="BA127" s="129" t="str">
        <f t="shared" si="44"/>
        <v/>
      </c>
      <c r="BB127" s="129" t="str">
        <f t="shared" si="40"/>
        <v/>
      </c>
      <c r="BC127" s="129" t="str">
        <f t="shared" si="45"/>
        <v/>
      </c>
      <c r="BD127" s="129" t="str">
        <f t="shared" si="46"/>
        <v/>
      </c>
      <c r="BE127" s="129" t="str">
        <f t="shared" si="47"/>
        <v/>
      </c>
      <c r="BF127" s="129" t="str">
        <f t="shared" si="48"/>
        <v/>
      </c>
      <c r="BG127" s="129" t="str">
        <f t="shared" si="49"/>
        <v/>
      </c>
      <c r="BH127" s="129" t="str">
        <f t="shared" si="50"/>
        <v/>
      </c>
      <c r="BI127" s="129" t="str">
        <f t="shared" si="51"/>
        <v/>
      </c>
      <c r="BJ127" s="129" t="str">
        <f t="shared" si="52"/>
        <v/>
      </c>
      <c r="BK127" s="129" t="str">
        <f t="shared" si="53"/>
        <v/>
      </c>
      <c r="BL127" s="58" t="str">
        <f t="shared" si="41"/>
        <v/>
      </c>
    </row>
    <row r="128" spans="4:64" x14ac:dyDescent="0.25">
      <c r="D128" s="57">
        <v>114</v>
      </c>
      <c r="E128" s="139"/>
      <c r="F128" s="126"/>
      <c r="G128" s="12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58"/>
      <c r="S128" s="58"/>
      <c r="T128" s="19"/>
      <c r="AC128" s="153">
        <f t="shared" si="37"/>
        <v>114</v>
      </c>
      <c r="AD128" s="147"/>
      <c r="AE128" s="148"/>
      <c r="AF128" s="148"/>
      <c r="AG128" s="150"/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82">
        <f t="shared" si="38"/>
        <v>0</v>
      </c>
      <c r="AR128" s="82" t="str">
        <f t="shared" si="33"/>
        <v/>
      </c>
      <c r="AU128" s="15">
        <f t="shared" si="39"/>
        <v>114</v>
      </c>
      <c r="AV128" s="47">
        <f t="shared" si="42"/>
        <v>45628</v>
      </c>
      <c r="AW128" s="87"/>
      <c r="AX128" s="87"/>
      <c r="AY128" s="88"/>
      <c r="AZ128" s="129" t="str">
        <f t="shared" si="43"/>
        <v/>
      </c>
      <c r="BA128" s="129" t="str">
        <f t="shared" si="44"/>
        <v/>
      </c>
      <c r="BB128" s="129" t="str">
        <f t="shared" si="40"/>
        <v/>
      </c>
      <c r="BC128" s="129" t="str">
        <f t="shared" si="45"/>
        <v/>
      </c>
      <c r="BD128" s="129" t="str">
        <f t="shared" si="46"/>
        <v/>
      </c>
      <c r="BE128" s="129" t="str">
        <f t="shared" si="47"/>
        <v/>
      </c>
      <c r="BF128" s="129" t="str">
        <f t="shared" si="48"/>
        <v/>
      </c>
      <c r="BG128" s="129" t="str">
        <f t="shared" si="49"/>
        <v/>
      </c>
      <c r="BH128" s="129" t="str">
        <f t="shared" si="50"/>
        <v/>
      </c>
      <c r="BI128" s="129" t="str">
        <f t="shared" si="51"/>
        <v/>
      </c>
      <c r="BJ128" s="129" t="str">
        <f t="shared" si="52"/>
        <v/>
      </c>
      <c r="BK128" s="129" t="str">
        <f t="shared" si="53"/>
        <v/>
      </c>
      <c r="BL128" s="58" t="str">
        <f t="shared" si="41"/>
        <v/>
      </c>
    </row>
    <row r="129" spans="4:64" x14ac:dyDescent="0.25">
      <c r="D129" s="57">
        <v>115</v>
      </c>
      <c r="E129" s="139"/>
      <c r="F129" s="126"/>
      <c r="G129" s="12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58"/>
      <c r="S129" s="58"/>
      <c r="T129" s="19"/>
      <c r="AC129" s="153">
        <f t="shared" si="37"/>
        <v>115</v>
      </c>
      <c r="AD129" s="147"/>
      <c r="AE129" s="148"/>
      <c r="AF129" s="148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82">
        <f t="shared" si="38"/>
        <v>0</v>
      </c>
      <c r="AR129" s="82" t="str">
        <f t="shared" si="33"/>
        <v/>
      </c>
      <c r="AU129" s="15">
        <f t="shared" si="39"/>
        <v>115</v>
      </c>
      <c r="AV129" s="47">
        <f t="shared" si="42"/>
        <v>45628</v>
      </c>
      <c r="AW129" s="87"/>
      <c r="AX129" s="87"/>
      <c r="AY129" s="88"/>
      <c r="AZ129" s="129" t="str">
        <f t="shared" si="43"/>
        <v/>
      </c>
      <c r="BA129" s="129" t="str">
        <f t="shared" si="44"/>
        <v/>
      </c>
      <c r="BB129" s="129" t="str">
        <f t="shared" si="40"/>
        <v/>
      </c>
      <c r="BC129" s="129" t="str">
        <f t="shared" si="45"/>
        <v/>
      </c>
      <c r="BD129" s="129" t="str">
        <f t="shared" si="46"/>
        <v/>
      </c>
      <c r="BE129" s="129" t="str">
        <f t="shared" si="47"/>
        <v/>
      </c>
      <c r="BF129" s="129" t="str">
        <f t="shared" si="48"/>
        <v/>
      </c>
      <c r="BG129" s="129" t="str">
        <f t="shared" si="49"/>
        <v/>
      </c>
      <c r="BH129" s="129" t="str">
        <f t="shared" si="50"/>
        <v/>
      </c>
      <c r="BI129" s="129" t="str">
        <f t="shared" si="51"/>
        <v/>
      </c>
      <c r="BJ129" s="129" t="str">
        <f t="shared" si="52"/>
        <v/>
      </c>
      <c r="BK129" s="129" t="str">
        <f t="shared" si="53"/>
        <v/>
      </c>
      <c r="BL129" s="58" t="str">
        <f t="shared" si="41"/>
        <v/>
      </c>
    </row>
    <row r="130" spans="4:64" x14ac:dyDescent="0.25">
      <c r="D130" s="57">
        <v>116</v>
      </c>
      <c r="E130" s="139"/>
      <c r="F130" s="126"/>
      <c r="G130" s="12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58"/>
      <c r="S130" s="58"/>
      <c r="T130" s="19"/>
      <c r="AC130" s="153">
        <f t="shared" si="37"/>
        <v>116</v>
      </c>
      <c r="AD130" s="147"/>
      <c r="AE130" s="148"/>
      <c r="AF130" s="148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82">
        <f t="shared" si="38"/>
        <v>0</v>
      </c>
      <c r="AR130" s="82" t="str">
        <f t="shared" si="33"/>
        <v/>
      </c>
      <c r="AU130" s="15">
        <f t="shared" si="39"/>
        <v>116</v>
      </c>
      <c r="AV130" s="47">
        <f t="shared" si="42"/>
        <v>45628</v>
      </c>
      <c r="AW130" s="87"/>
      <c r="AX130" s="87"/>
      <c r="AY130" s="88"/>
      <c r="AZ130" s="129" t="str">
        <f t="shared" si="43"/>
        <v/>
      </c>
      <c r="BA130" s="129" t="str">
        <f t="shared" si="44"/>
        <v/>
      </c>
      <c r="BB130" s="129" t="str">
        <f t="shared" si="40"/>
        <v/>
      </c>
      <c r="BC130" s="129" t="str">
        <f t="shared" si="45"/>
        <v/>
      </c>
      <c r="BD130" s="129" t="str">
        <f t="shared" si="46"/>
        <v/>
      </c>
      <c r="BE130" s="129" t="str">
        <f t="shared" si="47"/>
        <v/>
      </c>
      <c r="BF130" s="129" t="str">
        <f t="shared" si="48"/>
        <v/>
      </c>
      <c r="BG130" s="129" t="str">
        <f t="shared" si="49"/>
        <v/>
      </c>
      <c r="BH130" s="129" t="str">
        <f t="shared" si="50"/>
        <v/>
      </c>
      <c r="BI130" s="129" t="str">
        <f t="shared" si="51"/>
        <v/>
      </c>
      <c r="BJ130" s="129" t="str">
        <f t="shared" si="52"/>
        <v/>
      </c>
      <c r="BK130" s="129" t="str">
        <f t="shared" si="53"/>
        <v/>
      </c>
      <c r="BL130" s="58" t="str">
        <f t="shared" si="41"/>
        <v/>
      </c>
    </row>
    <row r="131" spans="4:64" x14ac:dyDescent="0.25">
      <c r="D131" s="57">
        <v>117</v>
      </c>
      <c r="E131" s="139"/>
      <c r="F131" s="126"/>
      <c r="G131" s="12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58"/>
      <c r="S131" s="58"/>
      <c r="T131" s="19"/>
      <c r="AC131" s="153">
        <f t="shared" si="37"/>
        <v>117</v>
      </c>
      <c r="AD131" s="147"/>
      <c r="AE131" s="148"/>
      <c r="AF131" s="148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82">
        <f t="shared" si="38"/>
        <v>0</v>
      </c>
      <c r="AR131" s="82" t="str">
        <f t="shared" si="33"/>
        <v/>
      </c>
      <c r="AU131" s="15">
        <f t="shared" si="39"/>
        <v>117</v>
      </c>
      <c r="AV131" s="47">
        <f t="shared" si="42"/>
        <v>45628</v>
      </c>
      <c r="AW131" s="87"/>
      <c r="AX131" s="87"/>
      <c r="AY131" s="88"/>
      <c r="AZ131" s="129" t="str">
        <f t="shared" si="43"/>
        <v/>
      </c>
      <c r="BA131" s="129" t="str">
        <f t="shared" si="44"/>
        <v/>
      </c>
      <c r="BB131" s="129" t="str">
        <f t="shared" si="40"/>
        <v/>
      </c>
      <c r="BC131" s="129" t="str">
        <f t="shared" si="45"/>
        <v/>
      </c>
      <c r="BD131" s="129" t="str">
        <f t="shared" si="46"/>
        <v/>
      </c>
      <c r="BE131" s="129" t="str">
        <f t="shared" si="47"/>
        <v/>
      </c>
      <c r="BF131" s="129" t="str">
        <f t="shared" si="48"/>
        <v/>
      </c>
      <c r="BG131" s="129" t="str">
        <f t="shared" si="49"/>
        <v/>
      </c>
      <c r="BH131" s="129" t="str">
        <f t="shared" si="50"/>
        <v/>
      </c>
      <c r="BI131" s="129" t="str">
        <f t="shared" si="51"/>
        <v/>
      </c>
      <c r="BJ131" s="129" t="str">
        <f t="shared" si="52"/>
        <v/>
      </c>
      <c r="BK131" s="129" t="str">
        <f t="shared" si="53"/>
        <v/>
      </c>
      <c r="BL131" s="58" t="str">
        <f t="shared" si="41"/>
        <v/>
      </c>
    </row>
    <row r="132" spans="4:64" x14ac:dyDescent="0.25">
      <c r="D132" s="57">
        <v>118</v>
      </c>
      <c r="E132" s="139"/>
      <c r="F132" s="126"/>
      <c r="G132" s="12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58"/>
      <c r="S132" s="58"/>
      <c r="T132" s="19"/>
      <c r="AC132" s="153">
        <f t="shared" si="37"/>
        <v>118</v>
      </c>
      <c r="AD132" s="147"/>
      <c r="AE132" s="148"/>
      <c r="AF132" s="148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82">
        <f t="shared" si="38"/>
        <v>0</v>
      </c>
      <c r="AR132" s="82" t="str">
        <f t="shared" si="33"/>
        <v/>
      </c>
      <c r="AU132" s="15">
        <f t="shared" si="39"/>
        <v>118</v>
      </c>
      <c r="AV132" s="47">
        <f t="shared" si="42"/>
        <v>45628</v>
      </c>
      <c r="AW132" s="87"/>
      <c r="AX132" s="87"/>
      <c r="AY132" s="88"/>
      <c r="AZ132" s="129" t="str">
        <f t="shared" si="43"/>
        <v/>
      </c>
      <c r="BA132" s="129" t="str">
        <f t="shared" si="44"/>
        <v/>
      </c>
      <c r="BB132" s="129" t="str">
        <f t="shared" si="40"/>
        <v/>
      </c>
      <c r="BC132" s="129" t="str">
        <f t="shared" si="45"/>
        <v/>
      </c>
      <c r="BD132" s="129" t="str">
        <f t="shared" si="46"/>
        <v/>
      </c>
      <c r="BE132" s="129" t="str">
        <f t="shared" si="47"/>
        <v/>
      </c>
      <c r="BF132" s="129" t="str">
        <f t="shared" si="48"/>
        <v/>
      </c>
      <c r="BG132" s="129" t="str">
        <f t="shared" si="49"/>
        <v/>
      </c>
      <c r="BH132" s="129" t="str">
        <f t="shared" si="50"/>
        <v/>
      </c>
      <c r="BI132" s="129" t="str">
        <f t="shared" si="51"/>
        <v/>
      </c>
      <c r="BJ132" s="129" t="str">
        <f t="shared" si="52"/>
        <v/>
      </c>
      <c r="BK132" s="129" t="str">
        <f t="shared" si="53"/>
        <v/>
      </c>
      <c r="BL132" s="58" t="str">
        <f t="shared" si="41"/>
        <v/>
      </c>
    </row>
    <row r="133" spans="4:64" x14ac:dyDescent="0.25">
      <c r="D133" s="57">
        <v>119</v>
      </c>
      <c r="E133" s="139"/>
      <c r="F133" s="126"/>
      <c r="G133" s="12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58"/>
      <c r="S133" s="58"/>
      <c r="T133" s="19"/>
      <c r="AC133" s="153">
        <f t="shared" si="37"/>
        <v>119</v>
      </c>
      <c r="AD133" s="147"/>
      <c r="AE133" s="148"/>
      <c r="AF133" s="148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82">
        <f t="shared" si="38"/>
        <v>0</v>
      </c>
      <c r="AR133" s="82" t="str">
        <f t="shared" si="33"/>
        <v/>
      </c>
      <c r="AU133" s="15">
        <f t="shared" si="39"/>
        <v>119</v>
      </c>
      <c r="AV133" s="47">
        <f t="shared" si="42"/>
        <v>45628</v>
      </c>
      <c r="AW133" s="87"/>
      <c r="AX133" s="87"/>
      <c r="AY133" s="88"/>
      <c r="AZ133" s="129" t="str">
        <f t="shared" si="43"/>
        <v/>
      </c>
      <c r="BA133" s="129" t="str">
        <f t="shared" si="44"/>
        <v/>
      </c>
      <c r="BB133" s="129" t="str">
        <f t="shared" si="40"/>
        <v/>
      </c>
      <c r="BC133" s="129" t="str">
        <f t="shared" si="45"/>
        <v/>
      </c>
      <c r="BD133" s="129" t="str">
        <f t="shared" si="46"/>
        <v/>
      </c>
      <c r="BE133" s="129" t="str">
        <f t="shared" si="47"/>
        <v/>
      </c>
      <c r="BF133" s="129" t="str">
        <f t="shared" si="48"/>
        <v/>
      </c>
      <c r="BG133" s="129" t="str">
        <f t="shared" si="49"/>
        <v/>
      </c>
      <c r="BH133" s="129" t="str">
        <f t="shared" si="50"/>
        <v/>
      </c>
      <c r="BI133" s="129" t="str">
        <f t="shared" si="51"/>
        <v/>
      </c>
      <c r="BJ133" s="129" t="str">
        <f t="shared" si="52"/>
        <v/>
      </c>
      <c r="BK133" s="129" t="str">
        <f t="shared" si="53"/>
        <v/>
      </c>
      <c r="BL133" s="58" t="str">
        <f t="shared" si="41"/>
        <v/>
      </c>
    </row>
    <row r="134" spans="4:64" x14ac:dyDescent="0.25">
      <c r="D134" s="57">
        <v>120</v>
      </c>
      <c r="E134" s="139"/>
      <c r="F134" s="126"/>
      <c r="G134" s="12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58"/>
      <c r="S134" s="58"/>
      <c r="T134" s="19"/>
      <c r="AC134" s="153">
        <f t="shared" si="37"/>
        <v>120</v>
      </c>
      <c r="AD134" s="147"/>
      <c r="AE134" s="148"/>
      <c r="AF134" s="148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82">
        <f t="shared" si="38"/>
        <v>0</v>
      </c>
      <c r="AR134" s="82" t="str">
        <f t="shared" si="33"/>
        <v/>
      </c>
      <c r="AU134" s="15">
        <f t="shared" si="39"/>
        <v>120</v>
      </c>
      <c r="AV134" s="47">
        <f t="shared" si="42"/>
        <v>45628</v>
      </c>
      <c r="AW134" s="87"/>
      <c r="AX134" s="87"/>
      <c r="AY134" s="88"/>
      <c r="AZ134" s="129" t="str">
        <f t="shared" si="43"/>
        <v/>
      </c>
      <c r="BA134" s="129" t="str">
        <f t="shared" si="44"/>
        <v/>
      </c>
      <c r="BB134" s="129" t="str">
        <f t="shared" si="40"/>
        <v/>
      </c>
      <c r="BC134" s="129" t="str">
        <f t="shared" si="45"/>
        <v/>
      </c>
      <c r="BD134" s="129" t="str">
        <f t="shared" si="46"/>
        <v/>
      </c>
      <c r="BE134" s="129" t="str">
        <f t="shared" si="47"/>
        <v/>
      </c>
      <c r="BF134" s="129" t="str">
        <f t="shared" si="48"/>
        <v/>
      </c>
      <c r="BG134" s="129" t="str">
        <f t="shared" si="49"/>
        <v/>
      </c>
      <c r="BH134" s="129" t="str">
        <f t="shared" si="50"/>
        <v/>
      </c>
      <c r="BI134" s="129" t="str">
        <f t="shared" si="51"/>
        <v/>
      </c>
      <c r="BJ134" s="129" t="str">
        <f t="shared" si="52"/>
        <v/>
      </c>
      <c r="BK134" s="129" t="str">
        <f t="shared" si="53"/>
        <v/>
      </c>
      <c r="BL134" s="58" t="str">
        <f t="shared" si="41"/>
        <v/>
      </c>
    </row>
    <row r="135" spans="4:64" x14ac:dyDescent="0.25">
      <c r="D135" s="57">
        <v>121</v>
      </c>
      <c r="E135" s="139"/>
      <c r="F135" s="126"/>
      <c r="G135" s="12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58"/>
      <c r="S135" s="58"/>
      <c r="T135" s="19"/>
      <c r="AC135" s="153">
        <f t="shared" si="37"/>
        <v>121</v>
      </c>
      <c r="AD135" s="147"/>
      <c r="AE135" s="148"/>
      <c r="AF135" s="148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82">
        <f t="shared" si="38"/>
        <v>0</v>
      </c>
      <c r="AR135" s="82" t="str">
        <f t="shared" si="33"/>
        <v/>
      </c>
      <c r="AU135" s="15">
        <f t="shared" si="39"/>
        <v>121</v>
      </c>
      <c r="AV135" s="47">
        <f t="shared" si="42"/>
        <v>45628</v>
      </c>
      <c r="AW135" s="87"/>
      <c r="AX135" s="87"/>
      <c r="AY135" s="88"/>
      <c r="AZ135" s="129" t="str">
        <f t="shared" si="43"/>
        <v/>
      </c>
      <c r="BA135" s="129" t="str">
        <f t="shared" si="44"/>
        <v/>
      </c>
      <c r="BB135" s="129" t="str">
        <f t="shared" si="40"/>
        <v/>
      </c>
      <c r="BC135" s="129" t="str">
        <f t="shared" si="45"/>
        <v/>
      </c>
      <c r="BD135" s="129" t="str">
        <f t="shared" si="46"/>
        <v/>
      </c>
      <c r="BE135" s="129" t="str">
        <f t="shared" si="47"/>
        <v/>
      </c>
      <c r="BF135" s="129" t="str">
        <f t="shared" si="48"/>
        <v/>
      </c>
      <c r="BG135" s="129" t="str">
        <f t="shared" si="49"/>
        <v/>
      </c>
      <c r="BH135" s="129" t="str">
        <f t="shared" si="50"/>
        <v/>
      </c>
      <c r="BI135" s="129" t="str">
        <f t="shared" si="51"/>
        <v/>
      </c>
      <c r="BJ135" s="129" t="str">
        <f t="shared" si="52"/>
        <v/>
      </c>
      <c r="BK135" s="129" t="str">
        <f t="shared" si="53"/>
        <v/>
      </c>
      <c r="BL135" s="58" t="str">
        <f t="shared" si="41"/>
        <v/>
      </c>
    </row>
    <row r="136" spans="4:64" x14ac:dyDescent="0.25">
      <c r="D136" s="57">
        <v>122</v>
      </c>
      <c r="E136" s="139"/>
      <c r="F136" s="126"/>
      <c r="G136" s="12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58"/>
      <c r="S136" s="58"/>
      <c r="T136" s="19"/>
      <c r="AC136" s="153">
        <f t="shared" si="37"/>
        <v>122</v>
      </c>
      <c r="AD136" s="147"/>
      <c r="AE136" s="148"/>
      <c r="AF136" s="148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82">
        <f t="shared" si="38"/>
        <v>0</v>
      </c>
      <c r="AR136" s="82" t="str">
        <f t="shared" si="33"/>
        <v/>
      </c>
      <c r="AU136" s="15">
        <f t="shared" si="39"/>
        <v>122</v>
      </c>
      <c r="AV136" s="47">
        <f t="shared" si="42"/>
        <v>45628</v>
      </c>
      <c r="AW136" s="87"/>
      <c r="AX136" s="87"/>
      <c r="AY136" s="88"/>
      <c r="AZ136" s="129" t="str">
        <f t="shared" si="43"/>
        <v/>
      </c>
      <c r="BA136" s="129" t="str">
        <f t="shared" si="44"/>
        <v/>
      </c>
      <c r="BB136" s="129" t="str">
        <f t="shared" si="40"/>
        <v/>
      </c>
      <c r="BC136" s="129" t="str">
        <f t="shared" si="45"/>
        <v/>
      </c>
      <c r="BD136" s="129" t="str">
        <f t="shared" si="46"/>
        <v/>
      </c>
      <c r="BE136" s="129" t="str">
        <f t="shared" si="47"/>
        <v/>
      </c>
      <c r="BF136" s="129" t="str">
        <f t="shared" si="48"/>
        <v/>
      </c>
      <c r="BG136" s="129" t="str">
        <f t="shared" si="49"/>
        <v/>
      </c>
      <c r="BH136" s="129" t="str">
        <f t="shared" si="50"/>
        <v/>
      </c>
      <c r="BI136" s="129" t="str">
        <f t="shared" si="51"/>
        <v/>
      </c>
      <c r="BJ136" s="129" t="str">
        <f t="shared" si="52"/>
        <v/>
      </c>
      <c r="BK136" s="129" t="str">
        <f t="shared" si="53"/>
        <v/>
      </c>
      <c r="BL136" s="58" t="str">
        <f t="shared" si="41"/>
        <v/>
      </c>
    </row>
    <row r="137" spans="4:64" x14ac:dyDescent="0.25">
      <c r="D137" s="57">
        <v>123</v>
      </c>
      <c r="E137" s="139"/>
      <c r="F137" s="126"/>
      <c r="G137" s="12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58"/>
      <c r="S137" s="58"/>
      <c r="T137" s="19"/>
      <c r="AC137" s="153">
        <f t="shared" si="37"/>
        <v>123</v>
      </c>
      <c r="AD137" s="147"/>
      <c r="AE137" s="148"/>
      <c r="AF137" s="148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82">
        <f t="shared" si="38"/>
        <v>0</v>
      </c>
      <c r="AR137" s="82" t="str">
        <f t="shared" si="33"/>
        <v/>
      </c>
      <c r="AU137" s="15">
        <f t="shared" si="39"/>
        <v>123</v>
      </c>
      <c r="AV137" s="47">
        <f t="shared" si="42"/>
        <v>45628</v>
      </c>
      <c r="AW137" s="87"/>
      <c r="AX137" s="87"/>
      <c r="AY137" s="88"/>
      <c r="AZ137" s="129" t="str">
        <f t="shared" si="43"/>
        <v/>
      </c>
      <c r="BA137" s="129" t="str">
        <f t="shared" si="44"/>
        <v/>
      </c>
      <c r="BB137" s="129" t="str">
        <f t="shared" si="40"/>
        <v/>
      </c>
      <c r="BC137" s="129" t="str">
        <f t="shared" si="45"/>
        <v/>
      </c>
      <c r="BD137" s="129" t="str">
        <f t="shared" si="46"/>
        <v/>
      </c>
      <c r="BE137" s="129" t="str">
        <f t="shared" si="47"/>
        <v/>
      </c>
      <c r="BF137" s="129" t="str">
        <f t="shared" si="48"/>
        <v/>
      </c>
      <c r="BG137" s="129" t="str">
        <f t="shared" si="49"/>
        <v/>
      </c>
      <c r="BH137" s="129" t="str">
        <f t="shared" si="50"/>
        <v/>
      </c>
      <c r="BI137" s="129" t="str">
        <f t="shared" si="51"/>
        <v/>
      </c>
      <c r="BJ137" s="129" t="str">
        <f t="shared" si="52"/>
        <v/>
      </c>
      <c r="BK137" s="129" t="str">
        <f t="shared" si="53"/>
        <v/>
      </c>
      <c r="BL137" s="58" t="str">
        <f t="shared" si="41"/>
        <v/>
      </c>
    </row>
    <row r="138" spans="4:64" x14ac:dyDescent="0.25">
      <c r="D138" s="57">
        <v>124</v>
      </c>
      <c r="E138" s="139"/>
      <c r="F138" s="126"/>
      <c r="G138" s="12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58"/>
      <c r="S138" s="58"/>
      <c r="T138" s="19"/>
      <c r="AC138" s="153">
        <f t="shared" si="37"/>
        <v>124</v>
      </c>
      <c r="AD138" s="147"/>
      <c r="AE138" s="148"/>
      <c r="AF138" s="148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82">
        <f t="shared" si="38"/>
        <v>0</v>
      </c>
      <c r="AR138" s="82" t="str">
        <f t="shared" si="33"/>
        <v/>
      </c>
      <c r="AU138" s="15">
        <f t="shared" si="39"/>
        <v>124</v>
      </c>
      <c r="AV138" s="47">
        <f t="shared" si="42"/>
        <v>45628</v>
      </c>
      <c r="AW138" s="87"/>
      <c r="AX138" s="87"/>
      <c r="AY138" s="88"/>
      <c r="AZ138" s="129" t="str">
        <f t="shared" si="43"/>
        <v/>
      </c>
      <c r="BA138" s="129" t="str">
        <f t="shared" si="44"/>
        <v/>
      </c>
      <c r="BB138" s="129" t="str">
        <f t="shared" si="40"/>
        <v/>
      </c>
      <c r="BC138" s="129" t="str">
        <f t="shared" si="45"/>
        <v/>
      </c>
      <c r="BD138" s="129" t="str">
        <f t="shared" si="46"/>
        <v/>
      </c>
      <c r="BE138" s="129" t="str">
        <f t="shared" si="47"/>
        <v/>
      </c>
      <c r="BF138" s="129" t="str">
        <f t="shared" si="48"/>
        <v/>
      </c>
      <c r="BG138" s="129" t="str">
        <f t="shared" si="49"/>
        <v/>
      </c>
      <c r="BH138" s="129" t="str">
        <f t="shared" si="50"/>
        <v/>
      </c>
      <c r="BI138" s="129" t="str">
        <f t="shared" si="51"/>
        <v/>
      </c>
      <c r="BJ138" s="129" t="str">
        <f t="shared" si="52"/>
        <v/>
      </c>
      <c r="BK138" s="129" t="str">
        <f t="shared" si="53"/>
        <v/>
      </c>
      <c r="BL138" s="58" t="str">
        <f t="shared" si="41"/>
        <v/>
      </c>
    </row>
    <row r="139" spans="4:64" x14ac:dyDescent="0.25">
      <c r="D139" s="57">
        <v>125</v>
      </c>
      <c r="E139" s="139"/>
      <c r="F139" s="126"/>
      <c r="G139" s="12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58"/>
      <c r="S139" s="58"/>
      <c r="T139" s="19"/>
      <c r="AC139" s="153">
        <f t="shared" si="37"/>
        <v>125</v>
      </c>
      <c r="AD139" s="147"/>
      <c r="AE139" s="148"/>
      <c r="AF139" s="148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82">
        <f t="shared" si="38"/>
        <v>0</v>
      </c>
      <c r="AR139" s="82" t="str">
        <f t="shared" si="33"/>
        <v/>
      </c>
      <c r="AU139" s="15">
        <f t="shared" si="39"/>
        <v>125</v>
      </c>
      <c r="AV139" s="47">
        <f t="shared" si="42"/>
        <v>45628</v>
      </c>
      <c r="AW139" s="87"/>
      <c r="AX139" s="87"/>
      <c r="AY139" s="88"/>
      <c r="AZ139" s="129" t="str">
        <f t="shared" si="43"/>
        <v/>
      </c>
      <c r="BA139" s="129" t="str">
        <f t="shared" si="44"/>
        <v/>
      </c>
      <c r="BB139" s="129" t="str">
        <f t="shared" si="40"/>
        <v/>
      </c>
      <c r="BC139" s="129" t="str">
        <f t="shared" si="45"/>
        <v/>
      </c>
      <c r="BD139" s="129" t="str">
        <f t="shared" si="46"/>
        <v/>
      </c>
      <c r="BE139" s="129" t="str">
        <f t="shared" si="47"/>
        <v/>
      </c>
      <c r="BF139" s="129" t="str">
        <f t="shared" si="48"/>
        <v/>
      </c>
      <c r="BG139" s="129" t="str">
        <f t="shared" si="49"/>
        <v/>
      </c>
      <c r="BH139" s="129" t="str">
        <f t="shared" si="50"/>
        <v/>
      </c>
      <c r="BI139" s="129" t="str">
        <f t="shared" si="51"/>
        <v/>
      </c>
      <c r="BJ139" s="129" t="str">
        <f t="shared" si="52"/>
        <v/>
      </c>
      <c r="BK139" s="129" t="str">
        <f t="shared" si="53"/>
        <v/>
      </c>
      <c r="BL139" s="58" t="str">
        <f t="shared" si="41"/>
        <v/>
      </c>
    </row>
    <row r="140" spans="4:64" x14ac:dyDescent="0.25">
      <c r="D140" s="57">
        <v>126</v>
      </c>
      <c r="E140" s="139"/>
      <c r="F140" s="126"/>
      <c r="G140" s="12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58"/>
      <c r="S140" s="58"/>
      <c r="T140" s="19"/>
      <c r="AC140" s="153">
        <f t="shared" si="37"/>
        <v>126</v>
      </c>
      <c r="AD140" s="147"/>
      <c r="AE140" s="148"/>
      <c r="AF140" s="148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82">
        <f t="shared" si="38"/>
        <v>0</v>
      </c>
      <c r="AR140" s="82" t="str">
        <f t="shared" si="33"/>
        <v/>
      </c>
      <c r="AU140" s="15">
        <f t="shared" si="39"/>
        <v>126</v>
      </c>
      <c r="AV140" s="47">
        <f t="shared" si="42"/>
        <v>45628</v>
      </c>
      <c r="AW140" s="87"/>
      <c r="AX140" s="87"/>
      <c r="AY140" s="88"/>
      <c r="AZ140" s="129" t="str">
        <f t="shared" si="43"/>
        <v/>
      </c>
      <c r="BA140" s="129" t="str">
        <f t="shared" si="44"/>
        <v/>
      </c>
      <c r="BB140" s="129" t="str">
        <f t="shared" si="40"/>
        <v/>
      </c>
      <c r="BC140" s="129" t="str">
        <f t="shared" si="45"/>
        <v/>
      </c>
      <c r="BD140" s="129" t="str">
        <f t="shared" si="46"/>
        <v/>
      </c>
      <c r="BE140" s="129" t="str">
        <f t="shared" si="47"/>
        <v/>
      </c>
      <c r="BF140" s="129" t="str">
        <f t="shared" si="48"/>
        <v/>
      </c>
      <c r="BG140" s="129" t="str">
        <f t="shared" si="49"/>
        <v/>
      </c>
      <c r="BH140" s="129" t="str">
        <f t="shared" si="50"/>
        <v/>
      </c>
      <c r="BI140" s="129" t="str">
        <f t="shared" si="51"/>
        <v/>
      </c>
      <c r="BJ140" s="129" t="str">
        <f t="shared" si="52"/>
        <v/>
      </c>
      <c r="BK140" s="129" t="str">
        <f t="shared" si="53"/>
        <v/>
      </c>
      <c r="BL140" s="58" t="str">
        <f t="shared" si="41"/>
        <v/>
      </c>
    </row>
    <row r="141" spans="4:64" x14ac:dyDescent="0.25">
      <c r="D141" s="57">
        <v>127</v>
      </c>
      <c r="E141" s="139"/>
      <c r="F141" s="126"/>
      <c r="G141" s="12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58"/>
      <c r="S141" s="58"/>
      <c r="T141" s="19"/>
      <c r="AC141" s="153">
        <f t="shared" si="37"/>
        <v>127</v>
      </c>
      <c r="AD141" s="147"/>
      <c r="AE141" s="148"/>
      <c r="AF141" s="148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82">
        <f t="shared" si="38"/>
        <v>0</v>
      </c>
      <c r="AR141" s="82" t="str">
        <f t="shared" si="33"/>
        <v/>
      </c>
      <c r="AU141" s="15">
        <f t="shared" si="39"/>
        <v>127</v>
      </c>
      <c r="AV141" s="47">
        <f t="shared" si="42"/>
        <v>45628</v>
      </c>
      <c r="AW141" s="87"/>
      <c r="AX141" s="87"/>
      <c r="AY141" s="88"/>
      <c r="AZ141" s="129" t="str">
        <f t="shared" si="43"/>
        <v/>
      </c>
      <c r="BA141" s="129" t="str">
        <f t="shared" si="44"/>
        <v/>
      </c>
      <c r="BB141" s="129" t="str">
        <f t="shared" si="40"/>
        <v/>
      </c>
      <c r="BC141" s="129" t="str">
        <f t="shared" si="45"/>
        <v/>
      </c>
      <c r="BD141" s="129" t="str">
        <f t="shared" si="46"/>
        <v/>
      </c>
      <c r="BE141" s="129" t="str">
        <f t="shared" si="47"/>
        <v/>
      </c>
      <c r="BF141" s="129" t="str">
        <f t="shared" si="48"/>
        <v/>
      </c>
      <c r="BG141" s="129" t="str">
        <f t="shared" si="49"/>
        <v/>
      </c>
      <c r="BH141" s="129" t="str">
        <f t="shared" si="50"/>
        <v/>
      </c>
      <c r="BI141" s="129" t="str">
        <f t="shared" si="51"/>
        <v/>
      </c>
      <c r="BJ141" s="129" t="str">
        <f t="shared" si="52"/>
        <v/>
      </c>
      <c r="BK141" s="129" t="str">
        <f t="shared" si="53"/>
        <v/>
      </c>
      <c r="BL141" s="58" t="str">
        <f t="shared" si="41"/>
        <v/>
      </c>
    </row>
    <row r="142" spans="4:64" x14ac:dyDescent="0.25">
      <c r="D142" s="57">
        <v>128</v>
      </c>
      <c r="E142" s="139"/>
      <c r="F142" s="126"/>
      <c r="G142" s="12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58"/>
      <c r="S142" s="58"/>
      <c r="T142" s="19"/>
      <c r="AC142" s="153">
        <f t="shared" si="37"/>
        <v>128</v>
      </c>
      <c r="AD142" s="147"/>
      <c r="AE142" s="148"/>
      <c r="AF142" s="148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82">
        <f t="shared" si="38"/>
        <v>0</v>
      </c>
      <c r="AR142" s="82" t="str">
        <f t="shared" si="33"/>
        <v/>
      </c>
      <c r="AU142" s="15">
        <f t="shared" si="39"/>
        <v>128</v>
      </c>
      <c r="AV142" s="47">
        <f t="shared" si="42"/>
        <v>45628</v>
      </c>
      <c r="AW142" s="87"/>
      <c r="AX142" s="87"/>
      <c r="AY142" s="88"/>
      <c r="AZ142" s="129" t="str">
        <f t="shared" si="43"/>
        <v/>
      </c>
      <c r="BA142" s="129" t="str">
        <f t="shared" si="44"/>
        <v/>
      </c>
      <c r="BB142" s="129" t="str">
        <f t="shared" si="40"/>
        <v/>
      </c>
      <c r="BC142" s="129" t="str">
        <f t="shared" si="45"/>
        <v/>
      </c>
      <c r="BD142" s="129" t="str">
        <f t="shared" si="46"/>
        <v/>
      </c>
      <c r="BE142" s="129" t="str">
        <f t="shared" si="47"/>
        <v/>
      </c>
      <c r="BF142" s="129" t="str">
        <f t="shared" si="48"/>
        <v/>
      </c>
      <c r="BG142" s="129" t="str">
        <f t="shared" si="49"/>
        <v/>
      </c>
      <c r="BH142" s="129" t="str">
        <f t="shared" si="50"/>
        <v/>
      </c>
      <c r="BI142" s="129" t="str">
        <f t="shared" si="51"/>
        <v/>
      </c>
      <c r="BJ142" s="129" t="str">
        <f t="shared" si="52"/>
        <v/>
      </c>
      <c r="BK142" s="129" t="str">
        <f t="shared" si="53"/>
        <v/>
      </c>
      <c r="BL142" s="58" t="str">
        <f t="shared" si="41"/>
        <v/>
      </c>
    </row>
    <row r="143" spans="4:64" x14ac:dyDescent="0.25">
      <c r="D143" s="57">
        <v>129</v>
      </c>
      <c r="E143" s="139"/>
      <c r="F143" s="126"/>
      <c r="G143" s="12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58"/>
      <c r="S143" s="58"/>
      <c r="T143" s="19"/>
      <c r="AC143" s="153">
        <f t="shared" si="37"/>
        <v>129</v>
      </c>
      <c r="AD143" s="147"/>
      <c r="AE143" s="148"/>
      <c r="AF143" s="148"/>
      <c r="AG143" s="150"/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82">
        <f t="shared" si="38"/>
        <v>0</v>
      </c>
      <c r="AR143" s="82" t="str">
        <f t="shared" si="33"/>
        <v/>
      </c>
      <c r="AU143" s="15">
        <f t="shared" si="39"/>
        <v>129</v>
      </c>
      <c r="AV143" s="47">
        <f t="shared" si="42"/>
        <v>45628</v>
      </c>
      <c r="AW143" s="87"/>
      <c r="AX143" s="87"/>
      <c r="AY143" s="88"/>
      <c r="AZ143" s="129" t="str">
        <f t="shared" si="43"/>
        <v/>
      </c>
      <c r="BA143" s="129" t="str">
        <f t="shared" si="44"/>
        <v/>
      </c>
      <c r="BB143" s="129" t="str">
        <f t="shared" si="40"/>
        <v/>
      </c>
      <c r="BC143" s="129" t="str">
        <f t="shared" si="45"/>
        <v/>
      </c>
      <c r="BD143" s="129" t="str">
        <f t="shared" si="46"/>
        <v/>
      </c>
      <c r="BE143" s="129" t="str">
        <f t="shared" si="47"/>
        <v/>
      </c>
      <c r="BF143" s="129" t="str">
        <f t="shared" si="48"/>
        <v/>
      </c>
      <c r="BG143" s="129" t="str">
        <f t="shared" si="49"/>
        <v/>
      </c>
      <c r="BH143" s="129" t="str">
        <f t="shared" si="50"/>
        <v/>
      </c>
      <c r="BI143" s="129" t="str">
        <f t="shared" si="51"/>
        <v/>
      </c>
      <c r="BJ143" s="129" t="str">
        <f t="shared" si="52"/>
        <v/>
      </c>
      <c r="BK143" s="129" t="str">
        <f t="shared" si="53"/>
        <v/>
      </c>
      <c r="BL143" s="58" t="str">
        <f t="shared" si="41"/>
        <v/>
      </c>
    </row>
    <row r="144" spans="4:64" x14ac:dyDescent="0.25">
      <c r="D144" s="57">
        <v>130</v>
      </c>
      <c r="E144" s="139"/>
      <c r="F144" s="126"/>
      <c r="G144" s="12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58"/>
      <c r="S144" s="58"/>
      <c r="T144" s="19"/>
      <c r="AC144" s="153">
        <f t="shared" ref="AC144:AC174" si="54">D144</f>
        <v>130</v>
      </c>
      <c r="AD144" s="147"/>
      <c r="AE144" s="148"/>
      <c r="AF144" s="148"/>
      <c r="AG144" s="150"/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82">
        <f t="shared" si="38"/>
        <v>0</v>
      </c>
      <c r="AR144" s="82" t="str">
        <f t="shared" si="33"/>
        <v/>
      </c>
      <c r="AU144" s="15">
        <f t="shared" ref="AU144:AU174" si="55">D144</f>
        <v>130</v>
      </c>
      <c r="AV144" s="47">
        <f t="shared" si="42"/>
        <v>45628</v>
      </c>
      <c r="AW144" s="87"/>
      <c r="AX144" s="87"/>
      <c r="AY144" s="88"/>
      <c r="AZ144" s="129" t="str">
        <f t="shared" si="43"/>
        <v/>
      </c>
      <c r="BA144" s="129" t="str">
        <f t="shared" si="44"/>
        <v/>
      </c>
      <c r="BB144" s="129" t="str">
        <f t="shared" ref="BB144:BB174" si="56">IF(AD144=$B$10,AR144,"")</f>
        <v/>
      </c>
      <c r="BC144" s="129" t="str">
        <f t="shared" si="45"/>
        <v/>
      </c>
      <c r="BD144" s="129" t="str">
        <f t="shared" si="46"/>
        <v/>
      </c>
      <c r="BE144" s="129" t="str">
        <f t="shared" si="47"/>
        <v/>
      </c>
      <c r="BF144" s="129" t="str">
        <f t="shared" si="48"/>
        <v/>
      </c>
      <c r="BG144" s="129" t="str">
        <f t="shared" si="49"/>
        <v/>
      </c>
      <c r="BH144" s="129" t="str">
        <f t="shared" si="50"/>
        <v/>
      </c>
      <c r="BI144" s="129" t="str">
        <f t="shared" si="51"/>
        <v/>
      </c>
      <c r="BJ144" s="129" t="str">
        <f t="shared" si="52"/>
        <v/>
      </c>
      <c r="BK144" s="129" t="str">
        <f t="shared" si="53"/>
        <v/>
      </c>
      <c r="BL144" s="58" t="str">
        <f t="shared" ref="BL144:BL174" si="57">AR144</f>
        <v/>
      </c>
    </row>
    <row r="145" spans="4:64" x14ac:dyDescent="0.25">
      <c r="D145" s="57">
        <v>131</v>
      </c>
      <c r="E145" s="139"/>
      <c r="F145" s="126"/>
      <c r="G145" s="12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58"/>
      <c r="S145" s="58"/>
      <c r="T145" s="19"/>
      <c r="AC145" s="153">
        <f t="shared" si="54"/>
        <v>131</v>
      </c>
      <c r="AD145" s="147"/>
      <c r="AE145" s="148"/>
      <c r="AF145" s="148"/>
      <c r="AG145" s="150"/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82">
        <f t="shared" si="38"/>
        <v>0</v>
      </c>
      <c r="AR145" s="82" t="str">
        <f t="shared" si="33"/>
        <v/>
      </c>
      <c r="AU145" s="15">
        <f t="shared" si="55"/>
        <v>131</v>
      </c>
      <c r="AV145" s="47">
        <f t="shared" si="42"/>
        <v>45628</v>
      </c>
      <c r="AW145" s="87"/>
      <c r="AX145" s="87"/>
      <c r="AY145" s="88"/>
      <c r="AZ145" s="129" t="str">
        <f t="shared" si="43"/>
        <v/>
      </c>
      <c r="BA145" s="129" t="str">
        <f t="shared" si="44"/>
        <v/>
      </c>
      <c r="BB145" s="129" t="str">
        <f t="shared" si="56"/>
        <v/>
      </c>
      <c r="BC145" s="129" t="str">
        <f t="shared" si="45"/>
        <v/>
      </c>
      <c r="BD145" s="129" t="str">
        <f t="shared" si="46"/>
        <v/>
      </c>
      <c r="BE145" s="129" t="str">
        <f t="shared" si="47"/>
        <v/>
      </c>
      <c r="BF145" s="129" t="str">
        <f t="shared" si="48"/>
        <v/>
      </c>
      <c r="BG145" s="129" t="str">
        <f t="shared" si="49"/>
        <v/>
      </c>
      <c r="BH145" s="129" t="str">
        <f t="shared" si="50"/>
        <v/>
      </c>
      <c r="BI145" s="129" t="str">
        <f t="shared" si="51"/>
        <v/>
      </c>
      <c r="BJ145" s="129" t="str">
        <f t="shared" si="52"/>
        <v/>
      </c>
      <c r="BK145" s="129" t="str">
        <f t="shared" si="53"/>
        <v/>
      </c>
      <c r="BL145" s="58" t="str">
        <f t="shared" si="57"/>
        <v/>
      </c>
    </row>
    <row r="146" spans="4:64" x14ac:dyDescent="0.25">
      <c r="D146" s="57">
        <v>132</v>
      </c>
      <c r="E146" s="139"/>
      <c r="F146" s="126"/>
      <c r="G146" s="12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58"/>
      <c r="S146" s="58"/>
      <c r="T146" s="19"/>
      <c r="AC146" s="153">
        <f t="shared" si="54"/>
        <v>132</v>
      </c>
      <c r="AD146" s="147"/>
      <c r="AE146" s="148"/>
      <c r="AF146" s="148"/>
      <c r="AG146" s="150"/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82">
        <f t="shared" si="38"/>
        <v>0</v>
      </c>
      <c r="AR146" s="82" t="str">
        <f t="shared" si="33"/>
        <v/>
      </c>
      <c r="AU146" s="15">
        <f t="shared" si="55"/>
        <v>132</v>
      </c>
      <c r="AV146" s="47">
        <f t="shared" si="42"/>
        <v>45628</v>
      </c>
      <c r="AW146" s="87"/>
      <c r="AX146" s="87"/>
      <c r="AY146" s="88"/>
      <c r="AZ146" s="129" t="str">
        <f t="shared" si="43"/>
        <v/>
      </c>
      <c r="BA146" s="129" t="str">
        <f t="shared" si="44"/>
        <v/>
      </c>
      <c r="BB146" s="129" t="str">
        <f t="shared" si="56"/>
        <v/>
      </c>
      <c r="BC146" s="129" t="str">
        <f t="shared" si="45"/>
        <v/>
      </c>
      <c r="BD146" s="129" t="str">
        <f t="shared" si="46"/>
        <v/>
      </c>
      <c r="BE146" s="129" t="str">
        <f t="shared" si="47"/>
        <v/>
      </c>
      <c r="BF146" s="129" t="str">
        <f t="shared" si="48"/>
        <v/>
      </c>
      <c r="BG146" s="129" t="str">
        <f t="shared" si="49"/>
        <v/>
      </c>
      <c r="BH146" s="129" t="str">
        <f t="shared" si="50"/>
        <v/>
      </c>
      <c r="BI146" s="129" t="str">
        <f t="shared" si="51"/>
        <v/>
      </c>
      <c r="BJ146" s="129" t="str">
        <f t="shared" si="52"/>
        <v/>
      </c>
      <c r="BK146" s="129" t="str">
        <f t="shared" si="53"/>
        <v/>
      </c>
      <c r="BL146" s="58" t="str">
        <f t="shared" si="57"/>
        <v/>
      </c>
    </row>
    <row r="147" spans="4:64" x14ac:dyDescent="0.25">
      <c r="D147" s="57">
        <v>133</v>
      </c>
      <c r="E147" s="139"/>
      <c r="F147" s="126"/>
      <c r="G147" s="12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58"/>
      <c r="S147" s="58"/>
      <c r="T147" s="19"/>
      <c r="AC147" s="153">
        <f t="shared" si="54"/>
        <v>133</v>
      </c>
      <c r="AD147" s="147"/>
      <c r="AE147" s="148"/>
      <c r="AF147" s="148"/>
      <c r="AG147" s="150"/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82">
        <f t="shared" si="38"/>
        <v>0</v>
      </c>
      <c r="AR147" s="82" t="str">
        <f t="shared" si="33"/>
        <v/>
      </c>
      <c r="AU147" s="15">
        <f t="shared" si="55"/>
        <v>133</v>
      </c>
      <c r="AV147" s="47">
        <f t="shared" si="42"/>
        <v>45628</v>
      </c>
      <c r="AW147" s="87"/>
      <c r="AX147" s="87"/>
      <c r="AY147" s="88"/>
      <c r="AZ147" s="129" t="str">
        <f t="shared" ref="AZ147:AZ174" si="58">IF(AD147=$B$8,AR147,"")</f>
        <v/>
      </c>
      <c r="BA147" s="129" t="str">
        <f t="shared" ref="BA147:BA174" si="59">IF(AD147=$B$9,AR147,"")</f>
        <v/>
      </c>
      <c r="BB147" s="129" t="str">
        <f t="shared" si="56"/>
        <v/>
      </c>
      <c r="BC147" s="129" t="str">
        <f t="shared" ref="BC147:BC174" si="60">IF(AD147=$B$11,AR147,"")</f>
        <v/>
      </c>
      <c r="BD147" s="129" t="str">
        <f t="shared" ref="BD147:BD174" si="61">IF(AD147=$B$12,AR147,"")</f>
        <v/>
      </c>
      <c r="BE147" s="129" t="str">
        <f t="shared" ref="BE147:BE174" si="62">IF(AD147=$B$13,AR147,"")</f>
        <v/>
      </c>
      <c r="BF147" s="129" t="str">
        <f t="shared" ref="BF147:BF174" si="63">IF(AD147=$B$14,AR147,"")</f>
        <v/>
      </c>
      <c r="BG147" s="129" t="str">
        <f t="shared" ref="BG147:BG174" si="64">IF(AD147=$B$15,AR147,"")</f>
        <v/>
      </c>
      <c r="BH147" s="129" t="str">
        <f t="shared" ref="BH147:BH174" si="65">IF(AD147=$B$16,AR147,"")</f>
        <v/>
      </c>
      <c r="BI147" s="129" t="str">
        <f t="shared" ref="BI147:BI174" si="66">IF(AD147=$B$17,AR147,"")</f>
        <v/>
      </c>
      <c r="BJ147" s="129" t="str">
        <f t="shared" ref="BJ147:BJ174" si="67">IF(AD147=$B$18,AR147,"")</f>
        <v/>
      </c>
      <c r="BK147" s="129" t="str">
        <f t="shared" ref="BK147:BK174" si="68">IF(AD147=$B$19,AR147,"")</f>
        <v/>
      </c>
      <c r="BL147" s="58" t="str">
        <f t="shared" si="57"/>
        <v/>
      </c>
    </row>
    <row r="148" spans="4:64" x14ac:dyDescent="0.25">
      <c r="D148" s="57">
        <v>134</v>
      </c>
      <c r="E148" s="139"/>
      <c r="F148" s="126"/>
      <c r="G148" s="12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58"/>
      <c r="S148" s="58"/>
      <c r="T148" s="19"/>
      <c r="AC148" s="153">
        <f t="shared" si="54"/>
        <v>134</v>
      </c>
      <c r="AD148" s="147"/>
      <c r="AE148" s="148"/>
      <c r="AF148" s="148"/>
      <c r="AG148" s="150"/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82">
        <f t="shared" si="38"/>
        <v>0</v>
      </c>
      <c r="AR148" s="82" t="str">
        <f t="shared" si="33"/>
        <v/>
      </c>
      <c r="AU148" s="15">
        <f t="shared" si="55"/>
        <v>134</v>
      </c>
      <c r="AV148" s="47">
        <f t="shared" si="42"/>
        <v>45628</v>
      </c>
      <c r="AW148" s="87"/>
      <c r="AX148" s="87"/>
      <c r="AY148" s="88"/>
      <c r="AZ148" s="129" t="str">
        <f t="shared" si="58"/>
        <v/>
      </c>
      <c r="BA148" s="129" t="str">
        <f t="shared" si="59"/>
        <v/>
      </c>
      <c r="BB148" s="129" t="str">
        <f t="shared" si="56"/>
        <v/>
      </c>
      <c r="BC148" s="129" t="str">
        <f t="shared" si="60"/>
        <v/>
      </c>
      <c r="BD148" s="129" t="str">
        <f t="shared" si="61"/>
        <v/>
      </c>
      <c r="BE148" s="129" t="str">
        <f t="shared" si="62"/>
        <v/>
      </c>
      <c r="BF148" s="129" t="str">
        <f t="shared" si="63"/>
        <v/>
      </c>
      <c r="BG148" s="129" t="str">
        <f t="shared" si="64"/>
        <v/>
      </c>
      <c r="BH148" s="129" t="str">
        <f t="shared" si="65"/>
        <v/>
      </c>
      <c r="BI148" s="129" t="str">
        <f t="shared" si="66"/>
        <v/>
      </c>
      <c r="BJ148" s="129" t="str">
        <f t="shared" si="67"/>
        <v/>
      </c>
      <c r="BK148" s="129" t="str">
        <f t="shared" si="68"/>
        <v/>
      </c>
      <c r="BL148" s="58" t="str">
        <f t="shared" si="57"/>
        <v/>
      </c>
    </row>
    <row r="149" spans="4:64" x14ac:dyDescent="0.25">
      <c r="D149" s="57">
        <v>135</v>
      </c>
      <c r="E149" s="139"/>
      <c r="F149" s="126"/>
      <c r="G149" s="12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58"/>
      <c r="S149" s="58"/>
      <c r="T149" s="19"/>
      <c r="AC149" s="153">
        <f t="shared" si="54"/>
        <v>135</v>
      </c>
      <c r="AD149" s="147"/>
      <c r="AE149" s="148"/>
      <c r="AF149" s="148"/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82">
        <f t="shared" si="38"/>
        <v>0</v>
      </c>
      <c r="AR149" s="82" t="str">
        <f t="shared" si="33"/>
        <v/>
      </c>
      <c r="AU149" s="15">
        <f t="shared" si="55"/>
        <v>135</v>
      </c>
      <c r="AV149" s="47">
        <f t="shared" si="42"/>
        <v>45628</v>
      </c>
      <c r="AW149" s="87"/>
      <c r="AX149" s="87"/>
      <c r="AY149" s="88"/>
      <c r="AZ149" s="129" t="str">
        <f t="shared" si="58"/>
        <v/>
      </c>
      <c r="BA149" s="129" t="str">
        <f t="shared" si="59"/>
        <v/>
      </c>
      <c r="BB149" s="129" t="str">
        <f t="shared" si="56"/>
        <v/>
      </c>
      <c r="BC149" s="129" t="str">
        <f t="shared" si="60"/>
        <v/>
      </c>
      <c r="BD149" s="129" t="str">
        <f t="shared" si="61"/>
        <v/>
      </c>
      <c r="BE149" s="129" t="str">
        <f t="shared" si="62"/>
        <v/>
      </c>
      <c r="BF149" s="129" t="str">
        <f t="shared" si="63"/>
        <v/>
      </c>
      <c r="BG149" s="129" t="str">
        <f t="shared" si="64"/>
        <v/>
      </c>
      <c r="BH149" s="129" t="str">
        <f t="shared" si="65"/>
        <v/>
      </c>
      <c r="BI149" s="129" t="str">
        <f t="shared" si="66"/>
        <v/>
      </c>
      <c r="BJ149" s="129" t="str">
        <f t="shared" si="67"/>
        <v/>
      </c>
      <c r="BK149" s="129" t="str">
        <f t="shared" si="68"/>
        <v/>
      </c>
      <c r="BL149" s="58" t="str">
        <f t="shared" si="57"/>
        <v/>
      </c>
    </row>
    <row r="150" spans="4:64" x14ac:dyDescent="0.25">
      <c r="D150" s="57">
        <v>136</v>
      </c>
      <c r="E150" s="139"/>
      <c r="F150" s="126"/>
      <c r="G150" s="12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58"/>
      <c r="S150" s="58"/>
      <c r="T150" s="19"/>
      <c r="AC150" s="153">
        <f t="shared" si="54"/>
        <v>136</v>
      </c>
      <c r="AD150" s="147"/>
      <c r="AE150" s="148"/>
      <c r="AF150" s="148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82">
        <f t="shared" si="38"/>
        <v>0</v>
      </c>
      <c r="AR150" s="82" t="str">
        <f t="shared" si="33"/>
        <v/>
      </c>
      <c r="AU150" s="15">
        <f t="shared" si="55"/>
        <v>136</v>
      </c>
      <c r="AV150" s="47">
        <f t="shared" si="42"/>
        <v>45628</v>
      </c>
      <c r="AW150" s="87"/>
      <c r="AX150" s="87"/>
      <c r="AY150" s="88"/>
      <c r="AZ150" s="129" t="str">
        <f t="shared" si="58"/>
        <v/>
      </c>
      <c r="BA150" s="129" t="str">
        <f t="shared" si="59"/>
        <v/>
      </c>
      <c r="BB150" s="129" t="str">
        <f t="shared" si="56"/>
        <v/>
      </c>
      <c r="BC150" s="129" t="str">
        <f t="shared" si="60"/>
        <v/>
      </c>
      <c r="BD150" s="129" t="str">
        <f t="shared" si="61"/>
        <v/>
      </c>
      <c r="BE150" s="129" t="str">
        <f t="shared" si="62"/>
        <v/>
      </c>
      <c r="BF150" s="129" t="str">
        <f t="shared" si="63"/>
        <v/>
      </c>
      <c r="BG150" s="129" t="str">
        <f t="shared" si="64"/>
        <v/>
      </c>
      <c r="BH150" s="129" t="str">
        <f t="shared" si="65"/>
        <v/>
      </c>
      <c r="BI150" s="129" t="str">
        <f t="shared" si="66"/>
        <v/>
      </c>
      <c r="BJ150" s="129" t="str">
        <f t="shared" si="67"/>
        <v/>
      </c>
      <c r="BK150" s="129" t="str">
        <f t="shared" si="68"/>
        <v/>
      </c>
      <c r="BL150" s="58" t="str">
        <f t="shared" si="57"/>
        <v/>
      </c>
    </row>
    <row r="151" spans="4:64" x14ac:dyDescent="0.25">
      <c r="D151" s="57">
        <v>137</v>
      </c>
      <c r="E151" s="139"/>
      <c r="F151" s="126"/>
      <c r="G151" s="12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58"/>
      <c r="S151" s="58"/>
      <c r="T151" s="19"/>
      <c r="AC151" s="153">
        <f t="shared" si="54"/>
        <v>137</v>
      </c>
      <c r="AD151" s="147"/>
      <c r="AE151" s="148"/>
      <c r="AF151" s="148"/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82">
        <f t="shared" si="38"/>
        <v>0</v>
      </c>
      <c r="AR151" s="82" t="str">
        <f t="shared" si="33"/>
        <v/>
      </c>
      <c r="AU151" s="15">
        <f t="shared" si="55"/>
        <v>137</v>
      </c>
      <c r="AV151" s="47">
        <f t="shared" si="42"/>
        <v>45628</v>
      </c>
      <c r="AW151" s="87"/>
      <c r="AX151" s="87"/>
      <c r="AY151" s="88"/>
      <c r="AZ151" s="129" t="str">
        <f t="shared" si="58"/>
        <v/>
      </c>
      <c r="BA151" s="129" t="str">
        <f t="shared" si="59"/>
        <v/>
      </c>
      <c r="BB151" s="129" t="str">
        <f t="shared" si="56"/>
        <v/>
      </c>
      <c r="BC151" s="129" t="str">
        <f t="shared" si="60"/>
        <v/>
      </c>
      <c r="BD151" s="129" t="str">
        <f t="shared" si="61"/>
        <v/>
      </c>
      <c r="BE151" s="129" t="str">
        <f t="shared" si="62"/>
        <v/>
      </c>
      <c r="BF151" s="129" t="str">
        <f t="shared" si="63"/>
        <v/>
      </c>
      <c r="BG151" s="129" t="str">
        <f t="shared" si="64"/>
        <v/>
      </c>
      <c r="BH151" s="129" t="str">
        <f t="shared" si="65"/>
        <v/>
      </c>
      <c r="BI151" s="129" t="str">
        <f t="shared" si="66"/>
        <v/>
      </c>
      <c r="BJ151" s="129" t="str">
        <f t="shared" si="67"/>
        <v/>
      </c>
      <c r="BK151" s="129" t="str">
        <f t="shared" si="68"/>
        <v/>
      </c>
      <c r="BL151" s="58" t="str">
        <f t="shared" si="57"/>
        <v/>
      </c>
    </row>
    <row r="152" spans="4:64" x14ac:dyDescent="0.25">
      <c r="D152" s="57">
        <v>138</v>
      </c>
      <c r="E152" s="139"/>
      <c r="F152" s="126"/>
      <c r="G152" s="12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58"/>
      <c r="S152" s="58"/>
      <c r="T152" s="19"/>
      <c r="AC152" s="153">
        <f t="shared" si="54"/>
        <v>138</v>
      </c>
      <c r="AD152" s="147"/>
      <c r="AE152" s="148"/>
      <c r="AF152" s="148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82">
        <f t="shared" si="38"/>
        <v>0</v>
      </c>
      <c r="AR152" s="82" t="str">
        <f t="shared" si="33"/>
        <v/>
      </c>
      <c r="AU152" s="15">
        <f t="shared" si="55"/>
        <v>138</v>
      </c>
      <c r="AV152" s="47">
        <f t="shared" si="42"/>
        <v>45628</v>
      </c>
      <c r="AW152" s="87"/>
      <c r="AX152" s="87"/>
      <c r="AY152" s="88"/>
      <c r="AZ152" s="129" t="str">
        <f t="shared" si="58"/>
        <v/>
      </c>
      <c r="BA152" s="129" t="str">
        <f t="shared" si="59"/>
        <v/>
      </c>
      <c r="BB152" s="129" t="str">
        <f t="shared" si="56"/>
        <v/>
      </c>
      <c r="BC152" s="129" t="str">
        <f t="shared" si="60"/>
        <v/>
      </c>
      <c r="BD152" s="129" t="str">
        <f t="shared" si="61"/>
        <v/>
      </c>
      <c r="BE152" s="129" t="str">
        <f t="shared" si="62"/>
        <v/>
      </c>
      <c r="BF152" s="129" t="str">
        <f t="shared" si="63"/>
        <v/>
      </c>
      <c r="BG152" s="129" t="str">
        <f t="shared" si="64"/>
        <v/>
      </c>
      <c r="BH152" s="129" t="str">
        <f t="shared" si="65"/>
        <v/>
      </c>
      <c r="BI152" s="129" t="str">
        <f t="shared" si="66"/>
        <v/>
      </c>
      <c r="BJ152" s="129" t="str">
        <f t="shared" si="67"/>
        <v/>
      </c>
      <c r="BK152" s="129" t="str">
        <f t="shared" si="68"/>
        <v/>
      </c>
      <c r="BL152" s="58" t="str">
        <f t="shared" si="57"/>
        <v/>
      </c>
    </row>
    <row r="153" spans="4:64" x14ac:dyDescent="0.25">
      <c r="D153" s="57">
        <v>139</v>
      </c>
      <c r="E153" s="139"/>
      <c r="F153" s="126"/>
      <c r="G153" s="12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58"/>
      <c r="S153" s="58"/>
      <c r="T153" s="19"/>
      <c r="AC153" s="153">
        <f t="shared" si="54"/>
        <v>139</v>
      </c>
      <c r="AD153" s="147"/>
      <c r="AE153" s="148"/>
      <c r="AF153" s="148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82">
        <f t="shared" si="38"/>
        <v>0</v>
      </c>
      <c r="AR153" s="82" t="str">
        <f t="shared" si="33"/>
        <v/>
      </c>
      <c r="AU153" s="15">
        <f t="shared" si="55"/>
        <v>139</v>
      </c>
      <c r="AV153" s="47">
        <f t="shared" si="42"/>
        <v>45628</v>
      </c>
      <c r="AW153" s="87"/>
      <c r="AX153" s="87"/>
      <c r="AY153" s="88"/>
      <c r="AZ153" s="129" t="str">
        <f t="shared" si="58"/>
        <v/>
      </c>
      <c r="BA153" s="129" t="str">
        <f t="shared" si="59"/>
        <v/>
      </c>
      <c r="BB153" s="129" t="str">
        <f t="shared" si="56"/>
        <v/>
      </c>
      <c r="BC153" s="129" t="str">
        <f t="shared" si="60"/>
        <v/>
      </c>
      <c r="BD153" s="129" t="str">
        <f t="shared" si="61"/>
        <v/>
      </c>
      <c r="BE153" s="129" t="str">
        <f t="shared" si="62"/>
        <v/>
      </c>
      <c r="BF153" s="129" t="str">
        <f t="shared" si="63"/>
        <v/>
      </c>
      <c r="BG153" s="129" t="str">
        <f t="shared" si="64"/>
        <v/>
      </c>
      <c r="BH153" s="129" t="str">
        <f t="shared" si="65"/>
        <v/>
      </c>
      <c r="BI153" s="129" t="str">
        <f t="shared" si="66"/>
        <v/>
      </c>
      <c r="BJ153" s="129" t="str">
        <f t="shared" si="67"/>
        <v/>
      </c>
      <c r="BK153" s="129" t="str">
        <f t="shared" si="68"/>
        <v/>
      </c>
      <c r="BL153" s="58" t="str">
        <f t="shared" si="57"/>
        <v/>
      </c>
    </row>
    <row r="154" spans="4:64" x14ac:dyDescent="0.25">
      <c r="D154" s="57">
        <v>140</v>
      </c>
      <c r="E154" s="139"/>
      <c r="F154" s="126"/>
      <c r="G154" s="12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58"/>
      <c r="S154" s="58"/>
      <c r="T154" s="19"/>
      <c r="AC154" s="153">
        <f t="shared" si="54"/>
        <v>140</v>
      </c>
      <c r="AD154" s="147"/>
      <c r="AE154" s="148"/>
      <c r="AF154" s="148"/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82">
        <f t="shared" si="38"/>
        <v>0</v>
      </c>
      <c r="AR154" s="82" t="str">
        <f t="shared" si="33"/>
        <v/>
      </c>
      <c r="AU154" s="15">
        <f t="shared" si="55"/>
        <v>140</v>
      </c>
      <c r="AV154" s="47">
        <f t="shared" si="42"/>
        <v>45628</v>
      </c>
      <c r="AW154" s="87"/>
      <c r="AX154" s="87"/>
      <c r="AY154" s="88"/>
      <c r="AZ154" s="129" t="str">
        <f t="shared" si="58"/>
        <v/>
      </c>
      <c r="BA154" s="129" t="str">
        <f t="shared" si="59"/>
        <v/>
      </c>
      <c r="BB154" s="129" t="str">
        <f t="shared" si="56"/>
        <v/>
      </c>
      <c r="BC154" s="129" t="str">
        <f t="shared" si="60"/>
        <v/>
      </c>
      <c r="BD154" s="129" t="str">
        <f t="shared" si="61"/>
        <v/>
      </c>
      <c r="BE154" s="129" t="str">
        <f t="shared" si="62"/>
        <v/>
      </c>
      <c r="BF154" s="129" t="str">
        <f t="shared" si="63"/>
        <v/>
      </c>
      <c r="BG154" s="129" t="str">
        <f t="shared" si="64"/>
        <v/>
      </c>
      <c r="BH154" s="129" t="str">
        <f t="shared" si="65"/>
        <v/>
      </c>
      <c r="BI154" s="129" t="str">
        <f t="shared" si="66"/>
        <v/>
      </c>
      <c r="BJ154" s="129" t="str">
        <f t="shared" si="67"/>
        <v/>
      </c>
      <c r="BK154" s="129" t="str">
        <f t="shared" si="68"/>
        <v/>
      </c>
      <c r="BL154" s="58" t="str">
        <f t="shared" si="57"/>
        <v/>
      </c>
    </row>
    <row r="155" spans="4:64" x14ac:dyDescent="0.25">
      <c r="D155" s="57">
        <v>141</v>
      </c>
      <c r="E155" s="139"/>
      <c r="F155" s="126"/>
      <c r="G155" s="12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58"/>
      <c r="S155" s="58"/>
      <c r="T155" s="19"/>
      <c r="AC155" s="153">
        <f t="shared" si="54"/>
        <v>141</v>
      </c>
      <c r="AD155" s="147"/>
      <c r="AE155" s="148"/>
      <c r="AF155" s="148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82">
        <f t="shared" si="38"/>
        <v>0</v>
      </c>
      <c r="AR155" s="82" t="str">
        <f t="shared" si="33"/>
        <v/>
      </c>
      <c r="AU155" s="15">
        <f t="shared" si="55"/>
        <v>141</v>
      </c>
      <c r="AV155" s="47">
        <f t="shared" si="42"/>
        <v>45628</v>
      </c>
      <c r="AW155" s="87"/>
      <c r="AX155" s="87"/>
      <c r="AY155" s="88"/>
      <c r="AZ155" s="129" t="str">
        <f t="shared" si="58"/>
        <v/>
      </c>
      <c r="BA155" s="129" t="str">
        <f t="shared" si="59"/>
        <v/>
      </c>
      <c r="BB155" s="129" t="str">
        <f t="shared" si="56"/>
        <v/>
      </c>
      <c r="BC155" s="129" t="str">
        <f t="shared" si="60"/>
        <v/>
      </c>
      <c r="BD155" s="129" t="str">
        <f t="shared" si="61"/>
        <v/>
      </c>
      <c r="BE155" s="129" t="str">
        <f t="shared" si="62"/>
        <v/>
      </c>
      <c r="BF155" s="129" t="str">
        <f t="shared" si="63"/>
        <v/>
      </c>
      <c r="BG155" s="129" t="str">
        <f t="shared" si="64"/>
        <v/>
      </c>
      <c r="BH155" s="129" t="str">
        <f t="shared" si="65"/>
        <v/>
      </c>
      <c r="BI155" s="129" t="str">
        <f t="shared" si="66"/>
        <v/>
      </c>
      <c r="BJ155" s="129" t="str">
        <f t="shared" si="67"/>
        <v/>
      </c>
      <c r="BK155" s="129" t="str">
        <f t="shared" si="68"/>
        <v/>
      </c>
      <c r="BL155" s="58" t="str">
        <f t="shared" si="57"/>
        <v/>
      </c>
    </row>
    <row r="156" spans="4:64" x14ac:dyDescent="0.25">
      <c r="D156" s="57">
        <v>142</v>
      </c>
      <c r="E156" s="139"/>
      <c r="F156" s="126"/>
      <c r="G156" s="12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58"/>
      <c r="S156" s="58"/>
      <c r="T156" s="19"/>
      <c r="AC156" s="153">
        <f t="shared" si="54"/>
        <v>142</v>
      </c>
      <c r="AD156" s="147"/>
      <c r="AE156" s="148"/>
      <c r="AF156" s="148"/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82">
        <f t="shared" si="38"/>
        <v>0</v>
      </c>
      <c r="AR156" s="82" t="str">
        <f t="shared" si="33"/>
        <v/>
      </c>
      <c r="AU156" s="15">
        <f t="shared" si="55"/>
        <v>142</v>
      </c>
      <c r="AV156" s="47">
        <f t="shared" si="42"/>
        <v>45628</v>
      </c>
      <c r="AW156" s="87"/>
      <c r="AX156" s="87"/>
      <c r="AY156" s="88"/>
      <c r="AZ156" s="129" t="str">
        <f t="shared" si="58"/>
        <v/>
      </c>
      <c r="BA156" s="129" t="str">
        <f t="shared" si="59"/>
        <v/>
      </c>
      <c r="BB156" s="129" t="str">
        <f t="shared" si="56"/>
        <v/>
      </c>
      <c r="BC156" s="129" t="str">
        <f t="shared" si="60"/>
        <v/>
      </c>
      <c r="BD156" s="129" t="str">
        <f t="shared" si="61"/>
        <v/>
      </c>
      <c r="BE156" s="129" t="str">
        <f t="shared" si="62"/>
        <v/>
      </c>
      <c r="BF156" s="129" t="str">
        <f t="shared" si="63"/>
        <v/>
      </c>
      <c r="BG156" s="129" t="str">
        <f t="shared" si="64"/>
        <v/>
      </c>
      <c r="BH156" s="129" t="str">
        <f t="shared" si="65"/>
        <v/>
      </c>
      <c r="BI156" s="129" t="str">
        <f t="shared" si="66"/>
        <v/>
      </c>
      <c r="BJ156" s="129" t="str">
        <f t="shared" si="67"/>
        <v/>
      </c>
      <c r="BK156" s="129" t="str">
        <f t="shared" si="68"/>
        <v/>
      </c>
      <c r="BL156" s="58" t="str">
        <f t="shared" si="57"/>
        <v/>
      </c>
    </row>
    <row r="157" spans="4:64" x14ac:dyDescent="0.25">
      <c r="D157" s="57">
        <v>143</v>
      </c>
      <c r="E157" s="139"/>
      <c r="F157" s="126"/>
      <c r="G157" s="12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58"/>
      <c r="S157" s="58"/>
      <c r="T157" s="19"/>
      <c r="AC157" s="153">
        <f t="shared" si="54"/>
        <v>143</v>
      </c>
      <c r="AD157" s="147"/>
      <c r="AE157" s="148"/>
      <c r="AF157" s="148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82">
        <f t="shared" si="38"/>
        <v>0</v>
      </c>
      <c r="AR157" s="82" t="str">
        <f t="shared" si="33"/>
        <v/>
      </c>
      <c r="AU157" s="15">
        <f t="shared" si="55"/>
        <v>143</v>
      </c>
      <c r="AV157" s="47">
        <f t="shared" si="42"/>
        <v>45628</v>
      </c>
      <c r="AW157" s="87"/>
      <c r="AX157" s="87"/>
      <c r="AY157" s="88"/>
      <c r="AZ157" s="129" t="str">
        <f t="shared" si="58"/>
        <v/>
      </c>
      <c r="BA157" s="129" t="str">
        <f t="shared" si="59"/>
        <v/>
      </c>
      <c r="BB157" s="129" t="str">
        <f t="shared" si="56"/>
        <v/>
      </c>
      <c r="BC157" s="129" t="str">
        <f t="shared" si="60"/>
        <v/>
      </c>
      <c r="BD157" s="129" t="str">
        <f t="shared" si="61"/>
        <v/>
      </c>
      <c r="BE157" s="129" t="str">
        <f t="shared" si="62"/>
        <v/>
      </c>
      <c r="BF157" s="129" t="str">
        <f t="shared" si="63"/>
        <v/>
      </c>
      <c r="BG157" s="129" t="str">
        <f t="shared" si="64"/>
        <v/>
      </c>
      <c r="BH157" s="129" t="str">
        <f t="shared" si="65"/>
        <v/>
      </c>
      <c r="BI157" s="129" t="str">
        <f t="shared" si="66"/>
        <v/>
      </c>
      <c r="BJ157" s="129" t="str">
        <f t="shared" si="67"/>
        <v/>
      </c>
      <c r="BK157" s="129" t="str">
        <f t="shared" si="68"/>
        <v/>
      </c>
      <c r="BL157" s="58" t="str">
        <f t="shared" si="57"/>
        <v/>
      </c>
    </row>
    <row r="158" spans="4:64" x14ac:dyDescent="0.25">
      <c r="D158" s="57">
        <v>144</v>
      </c>
      <c r="E158" s="139"/>
      <c r="F158" s="126"/>
      <c r="G158" s="12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58"/>
      <c r="S158" s="58"/>
      <c r="T158" s="19"/>
      <c r="AC158" s="153">
        <f t="shared" si="54"/>
        <v>144</v>
      </c>
      <c r="AD158" s="147"/>
      <c r="AE158" s="148"/>
      <c r="AF158" s="148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82">
        <f t="shared" si="38"/>
        <v>0</v>
      </c>
      <c r="AR158" s="82" t="str">
        <f t="shared" si="33"/>
        <v/>
      </c>
      <c r="AU158" s="15">
        <f t="shared" si="55"/>
        <v>144</v>
      </c>
      <c r="AV158" s="47">
        <f t="shared" si="42"/>
        <v>45628</v>
      </c>
      <c r="AW158" s="87"/>
      <c r="AX158" s="87"/>
      <c r="AY158" s="88"/>
      <c r="AZ158" s="129" t="str">
        <f t="shared" si="58"/>
        <v/>
      </c>
      <c r="BA158" s="129" t="str">
        <f t="shared" si="59"/>
        <v/>
      </c>
      <c r="BB158" s="129" t="str">
        <f t="shared" si="56"/>
        <v/>
      </c>
      <c r="BC158" s="129" t="str">
        <f t="shared" si="60"/>
        <v/>
      </c>
      <c r="BD158" s="129" t="str">
        <f t="shared" si="61"/>
        <v/>
      </c>
      <c r="BE158" s="129" t="str">
        <f t="shared" si="62"/>
        <v/>
      </c>
      <c r="BF158" s="129" t="str">
        <f t="shared" si="63"/>
        <v/>
      </c>
      <c r="BG158" s="129" t="str">
        <f t="shared" si="64"/>
        <v/>
      </c>
      <c r="BH158" s="129" t="str">
        <f t="shared" si="65"/>
        <v/>
      </c>
      <c r="BI158" s="129" t="str">
        <f t="shared" si="66"/>
        <v/>
      </c>
      <c r="BJ158" s="129" t="str">
        <f t="shared" si="67"/>
        <v/>
      </c>
      <c r="BK158" s="129" t="str">
        <f t="shared" si="68"/>
        <v/>
      </c>
      <c r="BL158" s="58" t="str">
        <f t="shared" si="57"/>
        <v/>
      </c>
    </row>
    <row r="159" spans="4:64" x14ac:dyDescent="0.25">
      <c r="D159" s="57">
        <v>145</v>
      </c>
      <c r="E159" s="139"/>
      <c r="F159" s="126"/>
      <c r="G159" s="12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58"/>
      <c r="S159" s="58"/>
      <c r="T159" s="19"/>
      <c r="AC159" s="153">
        <f t="shared" si="54"/>
        <v>145</v>
      </c>
      <c r="AD159" s="147"/>
      <c r="AE159" s="148"/>
      <c r="AF159" s="148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82">
        <f t="shared" si="38"/>
        <v>0</v>
      </c>
      <c r="AR159" s="82" t="str">
        <f t="shared" si="33"/>
        <v/>
      </c>
      <c r="AU159" s="15">
        <f t="shared" si="55"/>
        <v>145</v>
      </c>
      <c r="AV159" s="47">
        <f t="shared" si="42"/>
        <v>45628</v>
      </c>
      <c r="AW159" s="87"/>
      <c r="AX159" s="87"/>
      <c r="AY159" s="88"/>
      <c r="AZ159" s="129" t="str">
        <f t="shared" si="58"/>
        <v/>
      </c>
      <c r="BA159" s="129" t="str">
        <f t="shared" si="59"/>
        <v/>
      </c>
      <c r="BB159" s="129" t="str">
        <f t="shared" si="56"/>
        <v/>
      </c>
      <c r="BC159" s="129" t="str">
        <f t="shared" si="60"/>
        <v/>
      </c>
      <c r="BD159" s="129" t="str">
        <f t="shared" si="61"/>
        <v/>
      </c>
      <c r="BE159" s="129" t="str">
        <f t="shared" si="62"/>
        <v/>
      </c>
      <c r="BF159" s="129" t="str">
        <f t="shared" si="63"/>
        <v/>
      </c>
      <c r="BG159" s="129" t="str">
        <f t="shared" si="64"/>
        <v/>
      </c>
      <c r="BH159" s="129" t="str">
        <f t="shared" si="65"/>
        <v/>
      </c>
      <c r="BI159" s="129" t="str">
        <f t="shared" si="66"/>
        <v/>
      </c>
      <c r="BJ159" s="129" t="str">
        <f t="shared" si="67"/>
        <v/>
      </c>
      <c r="BK159" s="129" t="str">
        <f t="shared" si="68"/>
        <v/>
      </c>
      <c r="BL159" s="58" t="str">
        <f t="shared" si="57"/>
        <v/>
      </c>
    </row>
    <row r="160" spans="4:64" x14ac:dyDescent="0.25">
      <c r="D160" s="57">
        <v>146</v>
      </c>
      <c r="E160" s="139"/>
      <c r="F160" s="126"/>
      <c r="G160" s="12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58"/>
      <c r="S160" s="58"/>
      <c r="T160" s="19"/>
      <c r="AC160" s="153">
        <f t="shared" si="54"/>
        <v>146</v>
      </c>
      <c r="AD160" s="147"/>
      <c r="AE160" s="148"/>
      <c r="AF160" s="148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82">
        <f t="shared" si="38"/>
        <v>0</v>
      </c>
      <c r="AR160" s="82" t="str">
        <f t="shared" si="33"/>
        <v/>
      </c>
      <c r="AU160" s="15">
        <f t="shared" si="55"/>
        <v>146</v>
      </c>
      <c r="AV160" s="47">
        <f t="shared" si="42"/>
        <v>45628</v>
      </c>
      <c r="AW160" s="87"/>
      <c r="AX160" s="87"/>
      <c r="AY160" s="88"/>
      <c r="AZ160" s="129" t="str">
        <f t="shared" si="58"/>
        <v/>
      </c>
      <c r="BA160" s="129" t="str">
        <f t="shared" si="59"/>
        <v/>
      </c>
      <c r="BB160" s="129" t="str">
        <f t="shared" si="56"/>
        <v/>
      </c>
      <c r="BC160" s="129" t="str">
        <f t="shared" si="60"/>
        <v/>
      </c>
      <c r="BD160" s="129" t="str">
        <f t="shared" si="61"/>
        <v/>
      </c>
      <c r="BE160" s="129" t="str">
        <f t="shared" si="62"/>
        <v/>
      </c>
      <c r="BF160" s="129" t="str">
        <f t="shared" si="63"/>
        <v/>
      </c>
      <c r="BG160" s="129" t="str">
        <f t="shared" si="64"/>
        <v/>
      </c>
      <c r="BH160" s="129" t="str">
        <f t="shared" si="65"/>
        <v/>
      </c>
      <c r="BI160" s="129" t="str">
        <f t="shared" si="66"/>
        <v/>
      </c>
      <c r="BJ160" s="129" t="str">
        <f t="shared" si="67"/>
        <v/>
      </c>
      <c r="BK160" s="129" t="str">
        <f t="shared" si="68"/>
        <v/>
      </c>
      <c r="BL160" s="58" t="str">
        <f t="shared" si="57"/>
        <v/>
      </c>
    </row>
    <row r="161" spans="4:64" x14ac:dyDescent="0.25">
      <c r="D161" s="57">
        <v>147</v>
      </c>
      <c r="E161" s="139"/>
      <c r="F161" s="126"/>
      <c r="G161" s="12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58"/>
      <c r="S161" s="58"/>
      <c r="T161" s="19"/>
      <c r="AC161" s="153">
        <f t="shared" si="54"/>
        <v>147</v>
      </c>
      <c r="AD161" s="147"/>
      <c r="AE161" s="148"/>
      <c r="AF161" s="148"/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82">
        <f t="shared" si="38"/>
        <v>0</v>
      </c>
      <c r="AR161" s="82" t="str">
        <f t="shared" si="33"/>
        <v/>
      </c>
      <c r="AU161" s="15">
        <f t="shared" si="55"/>
        <v>147</v>
      </c>
      <c r="AV161" s="47">
        <f t="shared" si="42"/>
        <v>45628</v>
      </c>
      <c r="AW161" s="87"/>
      <c r="AX161" s="87"/>
      <c r="AY161" s="88"/>
      <c r="AZ161" s="129" t="str">
        <f t="shared" si="58"/>
        <v/>
      </c>
      <c r="BA161" s="129" t="str">
        <f t="shared" si="59"/>
        <v/>
      </c>
      <c r="BB161" s="129" t="str">
        <f t="shared" si="56"/>
        <v/>
      </c>
      <c r="BC161" s="129" t="str">
        <f t="shared" si="60"/>
        <v/>
      </c>
      <c r="BD161" s="129" t="str">
        <f t="shared" si="61"/>
        <v/>
      </c>
      <c r="BE161" s="129" t="str">
        <f t="shared" si="62"/>
        <v/>
      </c>
      <c r="BF161" s="129" t="str">
        <f t="shared" si="63"/>
        <v/>
      </c>
      <c r="BG161" s="129" t="str">
        <f t="shared" si="64"/>
        <v/>
      </c>
      <c r="BH161" s="129" t="str">
        <f t="shared" si="65"/>
        <v/>
      </c>
      <c r="BI161" s="129" t="str">
        <f t="shared" si="66"/>
        <v/>
      </c>
      <c r="BJ161" s="129" t="str">
        <f t="shared" si="67"/>
        <v/>
      </c>
      <c r="BK161" s="129" t="str">
        <f t="shared" si="68"/>
        <v/>
      </c>
      <c r="BL161" s="58" t="str">
        <f t="shared" si="57"/>
        <v/>
      </c>
    </row>
    <row r="162" spans="4:64" x14ac:dyDescent="0.25">
      <c r="D162" s="57">
        <v>148</v>
      </c>
      <c r="E162" s="139"/>
      <c r="F162" s="126"/>
      <c r="G162" s="12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58"/>
      <c r="S162" s="58"/>
      <c r="T162" s="19"/>
      <c r="AC162" s="153">
        <f t="shared" si="54"/>
        <v>148</v>
      </c>
      <c r="AD162" s="147"/>
      <c r="AE162" s="148"/>
      <c r="AF162" s="148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82">
        <f t="shared" si="38"/>
        <v>0</v>
      </c>
      <c r="AR162" s="82" t="str">
        <f t="shared" si="33"/>
        <v/>
      </c>
      <c r="AU162" s="15">
        <f t="shared" si="55"/>
        <v>148</v>
      </c>
      <c r="AV162" s="47">
        <f t="shared" si="42"/>
        <v>45628</v>
      </c>
      <c r="AW162" s="87"/>
      <c r="AX162" s="87"/>
      <c r="AY162" s="88"/>
      <c r="AZ162" s="129" t="str">
        <f t="shared" si="58"/>
        <v/>
      </c>
      <c r="BA162" s="129" t="str">
        <f t="shared" si="59"/>
        <v/>
      </c>
      <c r="BB162" s="129" t="str">
        <f t="shared" si="56"/>
        <v/>
      </c>
      <c r="BC162" s="129" t="str">
        <f t="shared" si="60"/>
        <v/>
      </c>
      <c r="BD162" s="129" t="str">
        <f t="shared" si="61"/>
        <v/>
      </c>
      <c r="BE162" s="129" t="str">
        <f t="shared" si="62"/>
        <v/>
      </c>
      <c r="BF162" s="129" t="str">
        <f t="shared" si="63"/>
        <v/>
      </c>
      <c r="BG162" s="129" t="str">
        <f t="shared" si="64"/>
        <v/>
      </c>
      <c r="BH162" s="129" t="str">
        <f t="shared" si="65"/>
        <v/>
      </c>
      <c r="BI162" s="129" t="str">
        <f t="shared" si="66"/>
        <v/>
      </c>
      <c r="BJ162" s="129" t="str">
        <f t="shared" si="67"/>
        <v/>
      </c>
      <c r="BK162" s="129" t="str">
        <f t="shared" si="68"/>
        <v/>
      </c>
      <c r="BL162" s="58" t="str">
        <f t="shared" si="57"/>
        <v/>
      </c>
    </row>
    <row r="163" spans="4:64" x14ac:dyDescent="0.25">
      <c r="D163" s="57">
        <v>149</v>
      </c>
      <c r="E163" s="139"/>
      <c r="F163" s="126"/>
      <c r="G163" s="12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58"/>
      <c r="S163" s="58"/>
      <c r="T163" s="19"/>
      <c r="AC163" s="153">
        <f t="shared" si="54"/>
        <v>149</v>
      </c>
      <c r="AD163" s="147"/>
      <c r="AE163" s="148"/>
      <c r="AF163" s="148"/>
      <c r="AG163" s="150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82">
        <f t="shared" si="38"/>
        <v>0</v>
      </c>
      <c r="AR163" s="82" t="str">
        <f t="shared" si="33"/>
        <v/>
      </c>
      <c r="AU163" s="15">
        <f t="shared" si="55"/>
        <v>149</v>
      </c>
      <c r="AV163" s="47">
        <f t="shared" si="42"/>
        <v>45628</v>
      </c>
      <c r="AW163" s="87"/>
      <c r="AX163" s="87"/>
      <c r="AY163" s="88"/>
      <c r="AZ163" s="129" t="str">
        <f t="shared" si="58"/>
        <v/>
      </c>
      <c r="BA163" s="129" t="str">
        <f t="shared" si="59"/>
        <v/>
      </c>
      <c r="BB163" s="129" t="str">
        <f t="shared" si="56"/>
        <v/>
      </c>
      <c r="BC163" s="129" t="str">
        <f t="shared" si="60"/>
        <v/>
      </c>
      <c r="BD163" s="129" t="str">
        <f t="shared" si="61"/>
        <v/>
      </c>
      <c r="BE163" s="129" t="str">
        <f t="shared" si="62"/>
        <v/>
      </c>
      <c r="BF163" s="129" t="str">
        <f t="shared" si="63"/>
        <v/>
      </c>
      <c r="BG163" s="129" t="str">
        <f t="shared" si="64"/>
        <v/>
      </c>
      <c r="BH163" s="129" t="str">
        <f t="shared" si="65"/>
        <v/>
      </c>
      <c r="BI163" s="129" t="str">
        <f t="shared" si="66"/>
        <v/>
      </c>
      <c r="BJ163" s="129" t="str">
        <f t="shared" si="67"/>
        <v/>
      </c>
      <c r="BK163" s="129" t="str">
        <f t="shared" si="68"/>
        <v/>
      </c>
      <c r="BL163" s="58" t="str">
        <f t="shared" si="57"/>
        <v/>
      </c>
    </row>
    <row r="164" spans="4:64" x14ac:dyDescent="0.25">
      <c r="D164" s="57">
        <v>150</v>
      </c>
      <c r="E164" s="139"/>
      <c r="F164" s="126"/>
      <c r="G164" s="12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58"/>
      <c r="S164" s="58"/>
      <c r="T164" s="19"/>
      <c r="AC164" s="153">
        <f t="shared" si="54"/>
        <v>150</v>
      </c>
      <c r="AD164" s="147"/>
      <c r="AE164" s="148"/>
      <c r="AF164" s="148"/>
      <c r="AG164" s="150"/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82">
        <f t="shared" si="38"/>
        <v>0</v>
      </c>
      <c r="AR164" s="82" t="str">
        <f t="shared" si="33"/>
        <v/>
      </c>
      <c r="AU164" s="15">
        <f t="shared" si="55"/>
        <v>150</v>
      </c>
      <c r="AV164" s="47">
        <f t="shared" si="42"/>
        <v>45628</v>
      </c>
      <c r="AW164" s="87"/>
      <c r="AX164" s="87"/>
      <c r="AY164" s="88"/>
      <c r="AZ164" s="129" t="str">
        <f t="shared" si="58"/>
        <v/>
      </c>
      <c r="BA164" s="129" t="str">
        <f t="shared" si="59"/>
        <v/>
      </c>
      <c r="BB164" s="129" t="str">
        <f t="shared" si="56"/>
        <v/>
      </c>
      <c r="BC164" s="129" t="str">
        <f t="shared" si="60"/>
        <v/>
      </c>
      <c r="BD164" s="129" t="str">
        <f t="shared" si="61"/>
        <v/>
      </c>
      <c r="BE164" s="129" t="str">
        <f t="shared" si="62"/>
        <v/>
      </c>
      <c r="BF164" s="129" t="str">
        <f t="shared" si="63"/>
        <v/>
      </c>
      <c r="BG164" s="129" t="str">
        <f t="shared" si="64"/>
        <v/>
      </c>
      <c r="BH164" s="129" t="str">
        <f t="shared" si="65"/>
        <v/>
      </c>
      <c r="BI164" s="129" t="str">
        <f t="shared" si="66"/>
        <v/>
      </c>
      <c r="BJ164" s="129" t="str">
        <f t="shared" si="67"/>
        <v/>
      </c>
      <c r="BK164" s="129" t="str">
        <f t="shared" si="68"/>
        <v/>
      </c>
      <c r="BL164" s="58" t="str">
        <f t="shared" si="57"/>
        <v/>
      </c>
    </row>
    <row r="165" spans="4:64" x14ac:dyDescent="0.25">
      <c r="D165" s="57">
        <v>151</v>
      </c>
      <c r="E165" s="139"/>
      <c r="F165" s="126"/>
      <c r="G165" s="12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58"/>
      <c r="S165" s="58"/>
      <c r="T165" s="19"/>
      <c r="AC165" s="153">
        <f t="shared" si="54"/>
        <v>151</v>
      </c>
      <c r="AD165" s="147"/>
      <c r="AE165" s="148"/>
      <c r="AF165" s="148"/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82">
        <f t="shared" si="38"/>
        <v>0</v>
      </c>
      <c r="AR165" s="82" t="str">
        <f t="shared" si="33"/>
        <v/>
      </c>
      <c r="AU165" s="15">
        <f t="shared" si="55"/>
        <v>151</v>
      </c>
      <c r="AV165" s="47">
        <f t="shared" si="42"/>
        <v>45628</v>
      </c>
      <c r="AW165" s="87"/>
      <c r="AX165" s="87"/>
      <c r="AY165" s="88"/>
      <c r="AZ165" s="129" t="str">
        <f t="shared" si="58"/>
        <v/>
      </c>
      <c r="BA165" s="129" t="str">
        <f t="shared" si="59"/>
        <v/>
      </c>
      <c r="BB165" s="129" t="str">
        <f t="shared" si="56"/>
        <v/>
      </c>
      <c r="BC165" s="129" t="str">
        <f t="shared" si="60"/>
        <v/>
      </c>
      <c r="BD165" s="129" t="str">
        <f t="shared" si="61"/>
        <v/>
      </c>
      <c r="BE165" s="129" t="str">
        <f t="shared" si="62"/>
        <v/>
      </c>
      <c r="BF165" s="129" t="str">
        <f t="shared" si="63"/>
        <v/>
      </c>
      <c r="BG165" s="129" t="str">
        <f t="shared" si="64"/>
        <v/>
      </c>
      <c r="BH165" s="129" t="str">
        <f t="shared" si="65"/>
        <v/>
      </c>
      <c r="BI165" s="129" t="str">
        <f t="shared" si="66"/>
        <v/>
      </c>
      <c r="BJ165" s="129" t="str">
        <f t="shared" si="67"/>
        <v/>
      </c>
      <c r="BK165" s="129" t="str">
        <f t="shared" si="68"/>
        <v/>
      </c>
      <c r="BL165" s="58" t="str">
        <f t="shared" si="57"/>
        <v/>
      </c>
    </row>
    <row r="166" spans="4:64" x14ac:dyDescent="0.25">
      <c r="D166" s="57">
        <v>152</v>
      </c>
      <c r="E166" s="139"/>
      <c r="F166" s="126"/>
      <c r="G166" s="12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58"/>
      <c r="S166" s="58"/>
      <c r="T166" s="19"/>
      <c r="AC166" s="153">
        <f t="shared" si="54"/>
        <v>152</v>
      </c>
      <c r="AD166" s="147"/>
      <c r="AE166" s="148"/>
      <c r="AF166" s="148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82">
        <f t="shared" si="38"/>
        <v>0</v>
      </c>
      <c r="AR166" s="82" t="str">
        <f t="shared" si="33"/>
        <v/>
      </c>
      <c r="AU166" s="15">
        <f t="shared" si="55"/>
        <v>152</v>
      </c>
      <c r="AV166" s="47">
        <f t="shared" si="42"/>
        <v>45628</v>
      </c>
      <c r="AW166" s="87"/>
      <c r="AX166" s="87"/>
      <c r="AY166" s="88"/>
      <c r="AZ166" s="129" t="str">
        <f t="shared" si="58"/>
        <v/>
      </c>
      <c r="BA166" s="129" t="str">
        <f t="shared" si="59"/>
        <v/>
      </c>
      <c r="BB166" s="129" t="str">
        <f t="shared" si="56"/>
        <v/>
      </c>
      <c r="BC166" s="129" t="str">
        <f t="shared" si="60"/>
        <v/>
      </c>
      <c r="BD166" s="129" t="str">
        <f t="shared" si="61"/>
        <v/>
      </c>
      <c r="BE166" s="129" t="str">
        <f t="shared" si="62"/>
        <v/>
      </c>
      <c r="BF166" s="129" t="str">
        <f t="shared" si="63"/>
        <v/>
      </c>
      <c r="BG166" s="129" t="str">
        <f t="shared" si="64"/>
        <v/>
      </c>
      <c r="BH166" s="129" t="str">
        <f t="shared" si="65"/>
        <v/>
      </c>
      <c r="BI166" s="129" t="str">
        <f t="shared" si="66"/>
        <v/>
      </c>
      <c r="BJ166" s="129" t="str">
        <f t="shared" si="67"/>
        <v/>
      </c>
      <c r="BK166" s="129" t="str">
        <f t="shared" si="68"/>
        <v/>
      </c>
      <c r="BL166" s="58" t="str">
        <f t="shared" si="57"/>
        <v/>
      </c>
    </row>
    <row r="167" spans="4:64" x14ac:dyDescent="0.25">
      <c r="D167" s="57">
        <v>153</v>
      </c>
      <c r="E167" s="139"/>
      <c r="F167" s="126"/>
      <c r="G167" s="12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58"/>
      <c r="S167" s="58"/>
      <c r="T167" s="19"/>
      <c r="AC167" s="153">
        <f t="shared" si="54"/>
        <v>153</v>
      </c>
      <c r="AD167" s="147"/>
      <c r="AE167" s="148"/>
      <c r="AF167" s="148"/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82">
        <f t="shared" si="38"/>
        <v>0</v>
      </c>
      <c r="AR167" s="82" t="str">
        <f t="shared" si="33"/>
        <v/>
      </c>
      <c r="AU167" s="15">
        <f t="shared" si="55"/>
        <v>153</v>
      </c>
      <c r="AV167" s="47">
        <f t="shared" si="42"/>
        <v>45628</v>
      </c>
      <c r="AW167" s="87"/>
      <c r="AX167" s="87"/>
      <c r="AY167" s="88"/>
      <c r="AZ167" s="129" t="str">
        <f t="shared" si="58"/>
        <v/>
      </c>
      <c r="BA167" s="129" t="str">
        <f t="shared" si="59"/>
        <v/>
      </c>
      <c r="BB167" s="129" t="str">
        <f t="shared" si="56"/>
        <v/>
      </c>
      <c r="BC167" s="129" t="str">
        <f t="shared" si="60"/>
        <v/>
      </c>
      <c r="BD167" s="129" t="str">
        <f t="shared" si="61"/>
        <v/>
      </c>
      <c r="BE167" s="129" t="str">
        <f t="shared" si="62"/>
        <v/>
      </c>
      <c r="BF167" s="129" t="str">
        <f t="shared" si="63"/>
        <v/>
      </c>
      <c r="BG167" s="129" t="str">
        <f t="shared" si="64"/>
        <v/>
      </c>
      <c r="BH167" s="129" t="str">
        <f t="shared" si="65"/>
        <v/>
      </c>
      <c r="BI167" s="129" t="str">
        <f t="shared" si="66"/>
        <v/>
      </c>
      <c r="BJ167" s="129" t="str">
        <f t="shared" si="67"/>
        <v/>
      </c>
      <c r="BK167" s="129" t="str">
        <f t="shared" si="68"/>
        <v/>
      </c>
      <c r="BL167" s="58" t="str">
        <f t="shared" si="57"/>
        <v/>
      </c>
    </row>
    <row r="168" spans="4:64" x14ac:dyDescent="0.25">
      <c r="D168" s="57">
        <v>154</v>
      </c>
      <c r="E168" s="139"/>
      <c r="F168" s="126"/>
      <c r="G168" s="12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58" t="str">
        <f t="shared" si="35"/>
        <v/>
      </c>
      <c r="S168" s="58" t="str">
        <f t="shared" si="36"/>
        <v/>
      </c>
      <c r="T168" s="19"/>
      <c r="AC168" s="153">
        <f t="shared" si="54"/>
        <v>154</v>
      </c>
      <c r="AD168" s="147"/>
      <c r="AE168" s="148"/>
      <c r="AF168" s="148"/>
      <c r="AG168" s="150"/>
      <c r="AH168" s="150"/>
      <c r="AI168" s="150"/>
      <c r="AJ168" s="150"/>
      <c r="AK168" s="150"/>
      <c r="AL168" s="150"/>
      <c r="AM168" s="150"/>
      <c r="AN168" s="150"/>
      <c r="AO168" s="150"/>
      <c r="AP168" s="150"/>
      <c r="AQ168" s="82">
        <f t="shared" si="38"/>
        <v>0</v>
      </c>
      <c r="AR168" s="82" t="str">
        <f t="shared" si="33"/>
        <v/>
      </c>
      <c r="AU168" s="15">
        <f t="shared" si="55"/>
        <v>154</v>
      </c>
      <c r="AV168" s="47">
        <f t="shared" si="42"/>
        <v>45628</v>
      </c>
      <c r="AW168" s="87"/>
      <c r="AX168" s="87"/>
      <c r="AY168" s="88"/>
      <c r="AZ168" s="129" t="str">
        <f t="shared" si="58"/>
        <v/>
      </c>
      <c r="BA168" s="129" t="str">
        <f t="shared" si="59"/>
        <v/>
      </c>
      <c r="BB168" s="129" t="str">
        <f t="shared" si="56"/>
        <v/>
      </c>
      <c r="BC168" s="129" t="str">
        <f t="shared" si="60"/>
        <v/>
      </c>
      <c r="BD168" s="129" t="str">
        <f t="shared" si="61"/>
        <v/>
      </c>
      <c r="BE168" s="129" t="str">
        <f t="shared" si="62"/>
        <v/>
      </c>
      <c r="BF168" s="129" t="str">
        <f t="shared" si="63"/>
        <v/>
      </c>
      <c r="BG168" s="129" t="str">
        <f t="shared" si="64"/>
        <v/>
      </c>
      <c r="BH168" s="129" t="str">
        <f t="shared" si="65"/>
        <v/>
      </c>
      <c r="BI168" s="129" t="str">
        <f t="shared" si="66"/>
        <v/>
      </c>
      <c r="BJ168" s="129" t="str">
        <f t="shared" si="67"/>
        <v/>
      </c>
      <c r="BK168" s="129" t="str">
        <f t="shared" si="68"/>
        <v/>
      </c>
      <c r="BL168" s="58" t="str">
        <f t="shared" si="57"/>
        <v/>
      </c>
    </row>
    <row r="169" spans="4:64" x14ac:dyDescent="0.25">
      <c r="D169" s="57">
        <v>155</v>
      </c>
      <c r="E169" s="139"/>
      <c r="F169" s="126"/>
      <c r="G169" s="12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58" t="str">
        <f t="shared" si="35"/>
        <v/>
      </c>
      <c r="S169" s="58" t="str">
        <f t="shared" si="36"/>
        <v/>
      </c>
      <c r="T169" s="19"/>
      <c r="AC169" s="153">
        <f t="shared" si="54"/>
        <v>155</v>
      </c>
      <c r="AD169" s="147"/>
      <c r="AE169" s="148"/>
      <c r="AF169" s="148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82">
        <f t="shared" si="38"/>
        <v>0</v>
      </c>
      <c r="AR169" s="82" t="str">
        <f t="shared" si="33"/>
        <v/>
      </c>
      <c r="AU169" s="15">
        <f t="shared" si="55"/>
        <v>155</v>
      </c>
      <c r="AV169" s="47">
        <f t="shared" si="42"/>
        <v>45628</v>
      </c>
      <c r="AW169" s="87"/>
      <c r="AX169" s="87"/>
      <c r="AY169" s="88"/>
      <c r="AZ169" s="129" t="str">
        <f t="shared" si="58"/>
        <v/>
      </c>
      <c r="BA169" s="129" t="str">
        <f t="shared" si="59"/>
        <v/>
      </c>
      <c r="BB169" s="129" t="str">
        <f t="shared" si="56"/>
        <v/>
      </c>
      <c r="BC169" s="129" t="str">
        <f t="shared" si="60"/>
        <v/>
      </c>
      <c r="BD169" s="129" t="str">
        <f t="shared" si="61"/>
        <v/>
      </c>
      <c r="BE169" s="129" t="str">
        <f t="shared" si="62"/>
        <v/>
      </c>
      <c r="BF169" s="129" t="str">
        <f t="shared" si="63"/>
        <v/>
      </c>
      <c r="BG169" s="129" t="str">
        <f t="shared" si="64"/>
        <v/>
      </c>
      <c r="BH169" s="129" t="str">
        <f t="shared" si="65"/>
        <v/>
      </c>
      <c r="BI169" s="129" t="str">
        <f t="shared" si="66"/>
        <v/>
      </c>
      <c r="BJ169" s="129" t="str">
        <f t="shared" si="67"/>
        <v/>
      </c>
      <c r="BK169" s="129" t="str">
        <f t="shared" si="68"/>
        <v/>
      </c>
      <c r="BL169" s="58" t="str">
        <f t="shared" si="57"/>
        <v/>
      </c>
    </row>
    <row r="170" spans="4:64" x14ac:dyDescent="0.25">
      <c r="D170" s="152"/>
      <c r="E170" s="139"/>
      <c r="F170" s="126"/>
      <c r="G170" s="12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58"/>
      <c r="S170" s="58"/>
      <c r="T170" s="19"/>
      <c r="AC170" s="153">
        <f t="shared" si="54"/>
        <v>0</v>
      </c>
      <c r="AD170" s="147"/>
      <c r="AE170" s="148"/>
      <c r="AF170" s="148"/>
      <c r="AG170" s="150"/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82">
        <f t="shared" si="38"/>
        <v>0</v>
      </c>
      <c r="AR170" s="82" t="str">
        <f t="shared" si="33"/>
        <v/>
      </c>
      <c r="AU170" s="15">
        <f t="shared" si="55"/>
        <v>0</v>
      </c>
      <c r="AV170" s="47">
        <f t="shared" si="42"/>
        <v>45628</v>
      </c>
      <c r="AW170" s="87"/>
      <c r="AX170" s="87"/>
      <c r="AY170" s="88"/>
      <c r="AZ170" s="129" t="str">
        <f t="shared" si="58"/>
        <v/>
      </c>
      <c r="BA170" s="129" t="str">
        <f t="shared" si="59"/>
        <v/>
      </c>
      <c r="BB170" s="129" t="str">
        <f t="shared" si="56"/>
        <v/>
      </c>
      <c r="BC170" s="129" t="str">
        <f t="shared" si="60"/>
        <v/>
      </c>
      <c r="BD170" s="129" t="str">
        <f t="shared" si="61"/>
        <v/>
      </c>
      <c r="BE170" s="129" t="str">
        <f t="shared" si="62"/>
        <v/>
      </c>
      <c r="BF170" s="129" t="str">
        <f t="shared" si="63"/>
        <v/>
      </c>
      <c r="BG170" s="129" t="str">
        <f t="shared" si="64"/>
        <v/>
      </c>
      <c r="BH170" s="129" t="str">
        <f t="shared" si="65"/>
        <v/>
      </c>
      <c r="BI170" s="129" t="str">
        <f t="shared" si="66"/>
        <v/>
      </c>
      <c r="BJ170" s="129" t="str">
        <f t="shared" si="67"/>
        <v/>
      </c>
      <c r="BK170" s="129" t="str">
        <f t="shared" si="68"/>
        <v/>
      </c>
      <c r="BL170" s="58" t="str">
        <f t="shared" si="57"/>
        <v/>
      </c>
    </row>
    <row r="171" spans="4:64" x14ac:dyDescent="0.25">
      <c r="D171" s="152"/>
      <c r="E171" s="139"/>
      <c r="F171" s="126"/>
      <c r="G171" s="12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58"/>
      <c r="S171" s="58"/>
      <c r="T171" s="19"/>
      <c r="AC171" s="153">
        <f t="shared" si="54"/>
        <v>0</v>
      </c>
      <c r="AD171" s="147"/>
      <c r="AE171" s="148"/>
      <c r="AF171" s="148"/>
      <c r="AG171" s="150"/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82">
        <f t="shared" si="38"/>
        <v>0</v>
      </c>
      <c r="AR171" s="82" t="str">
        <f t="shared" si="33"/>
        <v/>
      </c>
      <c r="AU171" s="15">
        <f t="shared" si="55"/>
        <v>0</v>
      </c>
      <c r="AV171" s="47">
        <f t="shared" si="42"/>
        <v>45628</v>
      </c>
      <c r="AW171" s="87"/>
      <c r="AX171" s="87"/>
      <c r="AY171" s="88"/>
      <c r="AZ171" s="129" t="str">
        <f t="shared" si="58"/>
        <v/>
      </c>
      <c r="BA171" s="129" t="str">
        <f t="shared" si="59"/>
        <v/>
      </c>
      <c r="BB171" s="129" t="str">
        <f t="shared" si="56"/>
        <v/>
      </c>
      <c r="BC171" s="129" t="str">
        <f t="shared" si="60"/>
        <v/>
      </c>
      <c r="BD171" s="129" t="str">
        <f t="shared" si="61"/>
        <v/>
      </c>
      <c r="BE171" s="129" t="str">
        <f t="shared" si="62"/>
        <v/>
      </c>
      <c r="BF171" s="129" t="str">
        <f t="shared" si="63"/>
        <v/>
      </c>
      <c r="BG171" s="129" t="str">
        <f t="shared" si="64"/>
        <v/>
      </c>
      <c r="BH171" s="129" t="str">
        <f t="shared" si="65"/>
        <v/>
      </c>
      <c r="BI171" s="129" t="str">
        <f t="shared" si="66"/>
        <v/>
      </c>
      <c r="BJ171" s="129" t="str">
        <f t="shared" si="67"/>
        <v/>
      </c>
      <c r="BK171" s="129" t="str">
        <f t="shared" si="68"/>
        <v/>
      </c>
      <c r="BL171" s="58" t="str">
        <f t="shared" si="57"/>
        <v/>
      </c>
    </row>
    <row r="172" spans="4:64" x14ac:dyDescent="0.25">
      <c r="D172" s="152"/>
      <c r="E172" s="139"/>
      <c r="F172" s="121"/>
      <c r="G172" s="121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58" t="str">
        <f t="shared" si="35"/>
        <v/>
      </c>
      <c r="S172" s="58" t="str">
        <f t="shared" si="36"/>
        <v/>
      </c>
      <c r="T172" s="19"/>
      <c r="AC172" s="153">
        <f t="shared" si="54"/>
        <v>0</v>
      </c>
      <c r="AD172" s="147"/>
      <c r="AE172" s="148"/>
      <c r="AF172" s="148"/>
      <c r="AG172" s="150"/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82">
        <f t="shared" si="38"/>
        <v>0</v>
      </c>
      <c r="AR172" s="82" t="str">
        <f t="shared" si="33"/>
        <v/>
      </c>
      <c r="AU172" s="15">
        <f t="shared" si="55"/>
        <v>0</v>
      </c>
      <c r="AV172" s="47">
        <f t="shared" si="42"/>
        <v>45628</v>
      </c>
      <c r="AW172" s="87"/>
      <c r="AX172" s="87"/>
      <c r="AY172" s="88"/>
      <c r="AZ172" s="129" t="str">
        <f t="shared" si="58"/>
        <v/>
      </c>
      <c r="BA172" s="129" t="str">
        <f t="shared" si="59"/>
        <v/>
      </c>
      <c r="BB172" s="129" t="str">
        <f t="shared" si="56"/>
        <v/>
      </c>
      <c r="BC172" s="129" t="str">
        <f t="shared" si="60"/>
        <v/>
      </c>
      <c r="BD172" s="129" t="str">
        <f t="shared" si="61"/>
        <v/>
      </c>
      <c r="BE172" s="129" t="str">
        <f t="shared" si="62"/>
        <v/>
      </c>
      <c r="BF172" s="129" t="str">
        <f t="shared" si="63"/>
        <v/>
      </c>
      <c r="BG172" s="129" t="str">
        <f t="shared" si="64"/>
        <v/>
      </c>
      <c r="BH172" s="129" t="str">
        <f t="shared" si="65"/>
        <v/>
      </c>
      <c r="BI172" s="129" t="str">
        <f t="shared" si="66"/>
        <v/>
      </c>
      <c r="BJ172" s="129" t="str">
        <f t="shared" si="67"/>
        <v/>
      </c>
      <c r="BK172" s="129" t="str">
        <f t="shared" si="68"/>
        <v/>
      </c>
      <c r="BL172" s="58" t="str">
        <f t="shared" si="57"/>
        <v/>
      </c>
    </row>
    <row r="173" spans="4:64" x14ac:dyDescent="0.25">
      <c r="D173" s="152"/>
      <c r="E173" s="139"/>
      <c r="F173" s="121"/>
      <c r="G173" s="121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58"/>
      <c r="S173" s="58"/>
      <c r="T173" s="19"/>
      <c r="AC173" s="153">
        <f t="shared" si="54"/>
        <v>0</v>
      </c>
      <c r="AD173" s="147"/>
      <c r="AE173" s="148"/>
      <c r="AF173" s="148"/>
      <c r="AG173" s="150"/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82">
        <f t="shared" si="38"/>
        <v>0</v>
      </c>
      <c r="AR173" s="82" t="str">
        <f t="shared" si="33"/>
        <v/>
      </c>
      <c r="AU173" s="15">
        <f t="shared" si="55"/>
        <v>0</v>
      </c>
      <c r="AV173" s="47">
        <f t="shared" si="42"/>
        <v>45628</v>
      </c>
      <c r="AW173" s="87"/>
      <c r="AX173" s="87"/>
      <c r="AY173" s="88"/>
      <c r="AZ173" s="129" t="str">
        <f t="shared" si="58"/>
        <v/>
      </c>
      <c r="BA173" s="129" t="str">
        <f t="shared" si="59"/>
        <v/>
      </c>
      <c r="BB173" s="129" t="str">
        <f t="shared" si="56"/>
        <v/>
      </c>
      <c r="BC173" s="129" t="str">
        <f t="shared" si="60"/>
        <v/>
      </c>
      <c r="BD173" s="129" t="str">
        <f t="shared" si="61"/>
        <v/>
      </c>
      <c r="BE173" s="129" t="str">
        <f t="shared" si="62"/>
        <v/>
      </c>
      <c r="BF173" s="129" t="str">
        <f t="shared" si="63"/>
        <v/>
      </c>
      <c r="BG173" s="129" t="str">
        <f t="shared" si="64"/>
        <v/>
      </c>
      <c r="BH173" s="129" t="str">
        <f t="shared" si="65"/>
        <v/>
      </c>
      <c r="BI173" s="129" t="str">
        <f t="shared" si="66"/>
        <v/>
      </c>
      <c r="BJ173" s="129" t="str">
        <f t="shared" si="67"/>
        <v/>
      </c>
      <c r="BK173" s="129" t="str">
        <f t="shared" si="68"/>
        <v/>
      </c>
      <c r="BL173" s="58" t="str">
        <f t="shared" si="57"/>
        <v/>
      </c>
    </row>
    <row r="174" spans="4:64" x14ac:dyDescent="0.25">
      <c r="D174" s="152"/>
      <c r="E174" s="139"/>
      <c r="F174" s="126"/>
      <c r="G174" s="12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58" t="str">
        <f t="shared" si="35"/>
        <v/>
      </c>
      <c r="S174" s="58" t="str">
        <f t="shared" si="36"/>
        <v/>
      </c>
      <c r="T174" s="19"/>
      <c r="AC174" s="153">
        <f t="shared" si="54"/>
        <v>0</v>
      </c>
      <c r="AD174" s="147"/>
      <c r="AE174" s="148"/>
      <c r="AF174" s="148"/>
      <c r="AG174" s="150"/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82">
        <f t="shared" si="38"/>
        <v>0</v>
      </c>
      <c r="AR174" s="82" t="str">
        <f t="shared" si="33"/>
        <v/>
      </c>
      <c r="AU174" s="15">
        <f t="shared" si="55"/>
        <v>0</v>
      </c>
      <c r="AV174" s="47">
        <f t="shared" si="42"/>
        <v>45628</v>
      </c>
      <c r="AW174" s="89"/>
      <c r="AX174" s="89"/>
      <c r="AY174" s="90"/>
      <c r="AZ174" s="129" t="str">
        <f t="shared" si="58"/>
        <v/>
      </c>
      <c r="BA174" s="129" t="str">
        <f t="shared" si="59"/>
        <v/>
      </c>
      <c r="BB174" s="129" t="str">
        <f t="shared" si="56"/>
        <v/>
      </c>
      <c r="BC174" s="129" t="str">
        <f t="shared" si="60"/>
        <v/>
      </c>
      <c r="BD174" s="129" t="str">
        <f t="shared" si="61"/>
        <v/>
      </c>
      <c r="BE174" s="129" t="str">
        <f t="shared" si="62"/>
        <v/>
      </c>
      <c r="BF174" s="129" t="str">
        <f t="shared" si="63"/>
        <v/>
      </c>
      <c r="BG174" s="129" t="str">
        <f t="shared" si="64"/>
        <v/>
      </c>
      <c r="BH174" s="129" t="str">
        <f t="shared" si="65"/>
        <v/>
      </c>
      <c r="BI174" s="129" t="str">
        <f t="shared" si="66"/>
        <v/>
      </c>
      <c r="BJ174" s="129" t="str">
        <f t="shared" si="67"/>
        <v/>
      </c>
      <c r="BK174" s="129" t="str">
        <f t="shared" si="68"/>
        <v/>
      </c>
      <c r="BL174" s="58" t="str">
        <f t="shared" si="57"/>
        <v/>
      </c>
    </row>
    <row r="175" spans="4:64" x14ac:dyDescent="0.25">
      <c r="F175" s="13"/>
      <c r="G175" s="13"/>
      <c r="H175" s="14"/>
      <c r="I175" s="14"/>
      <c r="J175" s="14"/>
      <c r="Q175" s="12" t="s">
        <v>17</v>
      </c>
      <c r="R175" s="122">
        <f>AVERAGE(R15:R174)</f>
        <v>3.476923076923077</v>
      </c>
      <c r="S175" s="123">
        <f>AVERAGE(S15:S174)</f>
        <v>13.565371947776967</v>
      </c>
      <c r="T175" s="19"/>
      <c r="AQ175" s="83"/>
      <c r="AR175" s="83"/>
    </row>
    <row r="176" spans="4:64" x14ac:dyDescent="0.25">
      <c r="F176" s="13"/>
      <c r="G176" s="13"/>
      <c r="H176" s="14"/>
      <c r="I176" s="14"/>
      <c r="J176" s="14"/>
      <c r="Q176" s="37"/>
      <c r="R176" s="53" t="s">
        <v>2</v>
      </c>
      <c r="S176" s="53" t="s">
        <v>3</v>
      </c>
      <c r="T176"/>
      <c r="AD176" s="51" t="s">
        <v>146</v>
      </c>
      <c r="AG176" s="51">
        <f>COUNTA(AG15:AG174)</f>
        <v>63</v>
      </c>
      <c r="AQ176" s="83"/>
      <c r="AR176" s="83"/>
    </row>
    <row r="177" spans="5:20" x14ac:dyDescent="0.25">
      <c r="E177" s="106"/>
      <c r="T177" s="19"/>
    </row>
    <row r="178" spans="5:20" x14ac:dyDescent="0.25">
      <c r="E178" s="106"/>
      <c r="T178" s="19"/>
    </row>
    <row r="179" spans="5:20" x14ac:dyDescent="0.25">
      <c r="E179" s="106"/>
      <c r="T179" s="19"/>
    </row>
    <row r="180" spans="5:20" x14ac:dyDescent="0.25">
      <c r="T180" s="19"/>
    </row>
    <row r="181" spans="5:20" x14ac:dyDescent="0.25">
      <c r="T181" s="19"/>
    </row>
    <row r="182" spans="5:20" x14ac:dyDescent="0.25">
      <c r="T182" s="19"/>
    </row>
    <row r="183" spans="5:20" x14ac:dyDescent="0.25">
      <c r="T183" s="19"/>
    </row>
    <row r="184" spans="5:20" x14ac:dyDescent="0.25">
      <c r="T184" s="19"/>
    </row>
    <row r="185" spans="5:20" x14ac:dyDescent="0.25">
      <c r="T185" s="19"/>
    </row>
    <row r="186" spans="5:20" x14ac:dyDescent="0.25">
      <c r="T186" s="19"/>
    </row>
    <row r="187" spans="5:20" x14ac:dyDescent="0.25">
      <c r="T187" s="19"/>
    </row>
    <row r="188" spans="5:20" x14ac:dyDescent="0.25">
      <c r="T188" s="19"/>
    </row>
    <row r="189" spans="5:20" x14ac:dyDescent="0.25">
      <c r="T189" s="19"/>
    </row>
    <row r="190" spans="5:20" x14ac:dyDescent="0.25">
      <c r="T190" s="19"/>
    </row>
    <row r="191" spans="5:20" x14ac:dyDescent="0.25">
      <c r="T191" s="19"/>
    </row>
    <row r="192" spans="5:20" x14ac:dyDescent="0.25">
      <c r="T192" s="19"/>
    </row>
    <row r="193" spans="20:20" x14ac:dyDescent="0.25">
      <c r="T193" s="19"/>
    </row>
    <row r="194" spans="20:20" x14ac:dyDescent="0.25">
      <c r="T194" s="19"/>
    </row>
    <row r="195" spans="20:20" x14ac:dyDescent="0.25">
      <c r="T195" s="19"/>
    </row>
    <row r="196" spans="20:20" x14ac:dyDescent="0.25">
      <c r="T196" s="19"/>
    </row>
    <row r="197" spans="20:20" x14ac:dyDescent="0.25">
      <c r="T197" s="19"/>
    </row>
    <row r="198" spans="20:20" x14ac:dyDescent="0.25">
      <c r="T198" s="19"/>
    </row>
    <row r="199" spans="20:20" x14ac:dyDescent="0.25">
      <c r="T199" s="19"/>
    </row>
    <row r="200" spans="20:20" x14ac:dyDescent="0.25">
      <c r="T200" s="19"/>
    </row>
    <row r="201" spans="20:20" x14ac:dyDescent="0.25">
      <c r="T201" s="19"/>
    </row>
    <row r="202" spans="20:20" x14ac:dyDescent="0.25">
      <c r="T202" s="19"/>
    </row>
    <row r="203" spans="20:20" x14ac:dyDescent="0.25">
      <c r="T203" s="19"/>
    </row>
    <row r="204" spans="20:20" x14ac:dyDescent="0.25">
      <c r="T204" s="19"/>
    </row>
    <row r="205" spans="20:20" x14ac:dyDescent="0.25">
      <c r="T205" s="19"/>
    </row>
    <row r="206" spans="20:20" x14ac:dyDescent="0.25">
      <c r="T206" s="19"/>
    </row>
    <row r="207" spans="20:20" x14ac:dyDescent="0.25">
      <c r="T207" s="19"/>
    </row>
    <row r="208" spans="20:20" x14ac:dyDescent="0.25">
      <c r="T208" s="19"/>
    </row>
    <row r="209" spans="20:20" x14ac:dyDescent="0.25">
      <c r="T209" s="19"/>
    </row>
    <row r="210" spans="20:20" x14ac:dyDescent="0.25">
      <c r="T210" s="19"/>
    </row>
    <row r="211" spans="20:20" x14ac:dyDescent="0.25">
      <c r="T211" s="19"/>
    </row>
    <row r="212" spans="20:20" x14ac:dyDescent="0.25">
      <c r="T212" s="19"/>
    </row>
    <row r="213" spans="20:20" x14ac:dyDescent="0.25">
      <c r="T213" s="19"/>
    </row>
    <row r="214" spans="20:20" x14ac:dyDescent="0.25">
      <c r="T214" s="19"/>
    </row>
    <row r="215" spans="20:20" x14ac:dyDescent="0.25">
      <c r="T215" s="19"/>
    </row>
    <row r="216" spans="20:20" x14ac:dyDescent="0.25">
      <c r="T216" s="19"/>
    </row>
    <row r="217" spans="20:20" x14ac:dyDescent="0.25">
      <c r="T217" s="19"/>
    </row>
    <row r="218" spans="20:20" x14ac:dyDescent="0.25">
      <c r="T218" s="19"/>
    </row>
    <row r="219" spans="20:20" x14ac:dyDescent="0.25">
      <c r="T219" s="19"/>
    </row>
    <row r="220" spans="20:20" x14ac:dyDescent="0.25">
      <c r="T220" s="19"/>
    </row>
    <row r="221" spans="20:20" x14ac:dyDescent="0.25">
      <c r="T221" s="19"/>
    </row>
    <row r="222" spans="20:20" x14ac:dyDescent="0.25">
      <c r="T222" s="19"/>
    </row>
    <row r="223" spans="20:20" x14ac:dyDescent="0.25">
      <c r="T223" s="19"/>
    </row>
    <row r="224" spans="20:20" x14ac:dyDescent="0.25">
      <c r="T224" s="19"/>
    </row>
    <row r="225" spans="20:20" x14ac:dyDescent="0.25">
      <c r="T225" s="19"/>
    </row>
  </sheetData>
  <sheetProtection algorithmName="SHA-512" hashValue="RUreLwbhPVDkVAEjOX41Fiemruox14ZPu2gbgw6fY3ZxySgZ6dbD6zbPd9Y2MM2FCIlfAkCZJ6Mtu8wV0TTVow==" saltValue="kyfKce4744A+BUlcldxXqg==" spinCount="100000" sheet="1" objects="1" scenarios="1"/>
  <mergeCells count="12">
    <mergeCell ref="CA13:CB14"/>
    <mergeCell ref="CC13:CC14"/>
    <mergeCell ref="CA48:CB49"/>
    <mergeCell ref="CC48:CC49"/>
    <mergeCell ref="BO77:BQ77"/>
    <mergeCell ref="BO42:BQ42"/>
    <mergeCell ref="BQ13:BZ14"/>
    <mergeCell ref="BQ11:BZ11"/>
    <mergeCell ref="BQ12:BZ12"/>
    <mergeCell ref="BQ46:BZ46"/>
    <mergeCell ref="BQ47:BZ47"/>
    <mergeCell ref="BQ48:BZ49"/>
  </mergeCells>
  <dataValidations count="1">
    <dataValidation type="list" allowBlank="1" showInputMessage="1" showErrorMessage="1" sqref="AD15:AD174 E15:E174" xr:uid="{00000000-0002-0000-0000-000000000000}">
      <formula1>$B$8:$B$19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orientation="landscape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6"/>
  <sheetViews>
    <sheetView view="pageLayout" topLeftCell="A22" zoomScaleNormal="100" workbookViewId="0"/>
  </sheetViews>
  <sheetFormatPr defaultRowHeight="15" x14ac:dyDescent="0.25"/>
  <cols>
    <col min="10" max="10" width="17.140625" customWidth="1"/>
    <col min="11" max="11" width="6.28515625" bestFit="1" customWidth="1"/>
    <col min="12" max="12" width="36" bestFit="1" customWidth="1"/>
    <col min="15" max="15" width="7.140625" bestFit="1" customWidth="1"/>
  </cols>
  <sheetData>
    <row r="2" spans="2:15" x14ac:dyDescent="0.25">
      <c r="B2" s="6" t="s">
        <v>0</v>
      </c>
      <c r="C2" s="178" t="s">
        <v>1</v>
      </c>
      <c r="D2" s="178"/>
      <c r="E2" s="178"/>
      <c r="F2" s="4" t="s">
        <v>2</v>
      </c>
      <c r="G2" s="4" t="s">
        <v>3</v>
      </c>
      <c r="J2" s="110" t="s">
        <v>109</v>
      </c>
    </row>
    <row r="3" spans="2:15" x14ac:dyDescent="0.25">
      <c r="B3" s="179">
        <v>43109</v>
      </c>
      <c r="C3" s="2">
        <v>2.164838365207217</v>
      </c>
      <c r="D3" s="2">
        <v>2.1719637341835916</v>
      </c>
      <c r="E3" s="2">
        <v>2.170695609274814</v>
      </c>
      <c r="F3" s="7">
        <f>MAX(C3:E3)-MIN(C3:E3)</f>
        <v>7.1253689763746131E-3</v>
      </c>
      <c r="G3" s="8">
        <f>(F3/AVERAGE(C3:E3))*100</f>
        <v>0.32848427899803379</v>
      </c>
    </row>
    <row r="4" spans="2:15" ht="30" x14ac:dyDescent="0.25">
      <c r="B4" s="180"/>
      <c r="C4" s="2">
        <v>2.2718370544458475</v>
      </c>
      <c r="D4" s="2">
        <v>2.2388805597202484</v>
      </c>
      <c r="E4" s="2">
        <v>2.2510908369694951</v>
      </c>
      <c r="F4" s="7">
        <f t="shared" ref="F4:F32" si="0">MAX(C4:E4)-MIN(C4:E4)</f>
        <v>3.2956494725599139E-2</v>
      </c>
      <c r="G4" s="8">
        <f t="shared" ref="G4:G32" si="1">(F4/AVERAGE(C4:E4))*100</f>
        <v>1.4621751694281298</v>
      </c>
      <c r="J4" s="92" t="s">
        <v>36</v>
      </c>
      <c r="K4" s="92" t="s">
        <v>37</v>
      </c>
      <c r="L4" s="92" t="s">
        <v>38</v>
      </c>
      <c r="M4" s="92" t="s">
        <v>4</v>
      </c>
      <c r="N4" s="92" t="s">
        <v>5</v>
      </c>
      <c r="O4" s="92" t="s">
        <v>27</v>
      </c>
    </row>
    <row r="5" spans="2:15" x14ac:dyDescent="0.25">
      <c r="B5" s="180"/>
      <c r="C5" s="2">
        <v>2.25211758844052</v>
      </c>
      <c r="D5" s="2">
        <v>2.2776787482669527</v>
      </c>
      <c r="E5" s="2">
        <v>2.2382886005744895</v>
      </c>
      <c r="F5" s="7">
        <f t="shared" si="0"/>
        <v>3.9390147692463184E-2</v>
      </c>
      <c r="G5" s="8">
        <f t="shared" si="1"/>
        <v>1.7459952729973625</v>
      </c>
      <c r="J5" s="93">
        <v>2</v>
      </c>
      <c r="K5" s="94">
        <v>1.1279999999999999</v>
      </c>
      <c r="L5" s="94" t="s">
        <v>91</v>
      </c>
      <c r="M5" s="94" t="s">
        <v>39</v>
      </c>
      <c r="N5" s="94" t="s">
        <v>40</v>
      </c>
      <c r="O5" s="94" t="s">
        <v>41</v>
      </c>
    </row>
    <row r="6" spans="2:15" x14ac:dyDescent="0.25">
      <c r="B6" s="180"/>
      <c r="C6" s="2">
        <v>2.1366679795194137</v>
      </c>
      <c r="D6" s="2">
        <v>2.1450359145922175</v>
      </c>
      <c r="E6" s="2">
        <v>2.1330230754314754</v>
      </c>
      <c r="F6" s="7">
        <f t="shared" si="0"/>
        <v>1.2012839160742139E-2</v>
      </c>
      <c r="G6" s="8">
        <f t="shared" si="1"/>
        <v>0.56180906300978983</v>
      </c>
      <c r="J6" s="93">
        <v>3</v>
      </c>
      <c r="K6" s="94">
        <v>1.6930000000000001</v>
      </c>
      <c r="L6" s="94" t="s">
        <v>92</v>
      </c>
      <c r="M6" s="94" t="s">
        <v>42</v>
      </c>
      <c r="N6" s="94" t="s">
        <v>43</v>
      </c>
      <c r="O6" s="94" t="s">
        <v>44</v>
      </c>
    </row>
    <row r="7" spans="2:15" x14ac:dyDescent="0.25">
      <c r="B7" s="180"/>
      <c r="C7" s="2">
        <v>2.2188905547226163</v>
      </c>
      <c r="D7" s="2">
        <v>2.1959625800098022</v>
      </c>
      <c r="E7" s="2">
        <v>2.2153128643606834</v>
      </c>
      <c r="F7" s="7">
        <f t="shared" si="0"/>
        <v>2.2927974712814159E-2</v>
      </c>
      <c r="G7" s="8">
        <f t="shared" si="1"/>
        <v>1.0374389441810505</v>
      </c>
      <c r="J7" s="93">
        <v>4</v>
      </c>
      <c r="K7" s="94">
        <v>2.0590000000000002</v>
      </c>
      <c r="L7" s="94" t="s">
        <v>93</v>
      </c>
      <c r="M7" s="94" t="s">
        <v>45</v>
      </c>
      <c r="N7" s="94" t="s">
        <v>46</v>
      </c>
      <c r="O7" s="94" t="s">
        <v>47</v>
      </c>
    </row>
    <row r="8" spans="2:15" x14ac:dyDescent="0.25">
      <c r="B8" s="180"/>
      <c r="C8" s="2">
        <v>2.0837390457643492</v>
      </c>
      <c r="D8" s="2">
        <v>2.0719311962471001</v>
      </c>
      <c r="E8" s="2">
        <v>2.1569802276813634</v>
      </c>
      <c r="F8" s="7">
        <f t="shared" si="0"/>
        <v>8.5049031434263345E-2</v>
      </c>
      <c r="G8" s="8">
        <f t="shared" si="1"/>
        <v>4.0418378227617282</v>
      </c>
      <c r="J8" s="93">
        <v>5</v>
      </c>
      <c r="K8" s="94">
        <v>2.3260000000000001</v>
      </c>
      <c r="L8" s="94" t="s">
        <v>94</v>
      </c>
      <c r="M8" s="94" t="s">
        <v>48</v>
      </c>
      <c r="N8" s="94" t="s">
        <v>49</v>
      </c>
      <c r="O8" s="94" t="s">
        <v>50</v>
      </c>
    </row>
    <row r="9" spans="2:15" x14ac:dyDescent="0.25">
      <c r="B9" s="181"/>
      <c r="C9" s="2">
        <v>2.1728296621150909</v>
      </c>
      <c r="D9" s="2">
        <v>2.1842261316465712</v>
      </c>
      <c r="E9" s="2">
        <v>2.1569802276813634</v>
      </c>
      <c r="F9" s="7">
        <f t="shared" si="0"/>
        <v>2.7245903965207763E-2</v>
      </c>
      <c r="G9" s="8">
        <f t="shared" si="1"/>
        <v>1.2547936736388556</v>
      </c>
      <c r="J9" s="93">
        <v>6</v>
      </c>
      <c r="K9" s="94">
        <v>2.5339999999999998</v>
      </c>
      <c r="L9" s="94" t="s">
        <v>95</v>
      </c>
      <c r="M9" s="94" t="s">
        <v>51</v>
      </c>
      <c r="N9" s="94" t="s">
        <v>52</v>
      </c>
      <c r="O9" s="94" t="s">
        <v>53</v>
      </c>
    </row>
    <row r="10" spans="2:15" x14ac:dyDescent="0.25">
      <c r="B10" s="179">
        <v>43137</v>
      </c>
      <c r="C10" s="2">
        <v>2.2829268292683449</v>
      </c>
      <c r="D10" s="2">
        <v>2.2951801217443055</v>
      </c>
      <c r="E10" s="2">
        <v>2.2853185595567327</v>
      </c>
      <c r="F10" s="7">
        <f t="shared" si="0"/>
        <v>1.2253292475960631E-2</v>
      </c>
      <c r="G10" s="8">
        <f t="shared" si="1"/>
        <v>0.53559082664003921</v>
      </c>
      <c r="J10" s="93">
        <v>7</v>
      </c>
      <c r="K10" s="94">
        <v>2.7040000000000002</v>
      </c>
      <c r="L10" s="94" t="s">
        <v>96</v>
      </c>
      <c r="M10" s="94" t="s">
        <v>54</v>
      </c>
      <c r="N10" s="94" t="s">
        <v>55</v>
      </c>
      <c r="O10" s="94" t="s">
        <v>56</v>
      </c>
    </row>
    <row r="11" spans="2:15" x14ac:dyDescent="0.25">
      <c r="B11" s="180"/>
      <c r="C11" s="2">
        <v>2.1831894413019985</v>
      </c>
      <c r="D11" s="2">
        <v>2.2520317242729546</v>
      </c>
      <c r="E11" s="2">
        <v>2.2111339399274867</v>
      </c>
      <c r="F11" s="7">
        <f t="shared" si="0"/>
        <v>6.884228297095607E-2</v>
      </c>
      <c r="G11" s="8">
        <f t="shared" si="1"/>
        <v>3.1073700642610418</v>
      </c>
      <c r="J11" s="93">
        <v>8</v>
      </c>
      <c r="K11" s="94">
        <v>2.847</v>
      </c>
      <c r="L11" s="94" t="s">
        <v>97</v>
      </c>
      <c r="M11" s="94" t="s">
        <v>57</v>
      </c>
      <c r="N11" s="94" t="s">
        <v>58</v>
      </c>
      <c r="O11" s="94" t="s">
        <v>59</v>
      </c>
    </row>
    <row r="12" spans="2:15" x14ac:dyDescent="0.25">
      <c r="B12" s="180"/>
      <c r="C12" s="2">
        <v>2.3269689737468928</v>
      </c>
      <c r="D12" s="2">
        <v>2.3630611034209377</v>
      </c>
      <c r="E12" s="2">
        <v>2.3390066686573405</v>
      </c>
      <c r="F12" s="7">
        <f t="shared" si="0"/>
        <v>3.6092129674044848E-2</v>
      </c>
      <c r="G12" s="8">
        <f t="shared" si="1"/>
        <v>1.5404157488071786</v>
      </c>
      <c r="J12" s="93">
        <v>9</v>
      </c>
      <c r="K12" s="95">
        <v>2.97</v>
      </c>
      <c r="L12" s="94" t="s">
        <v>98</v>
      </c>
      <c r="M12" s="95" t="s">
        <v>60</v>
      </c>
      <c r="N12" s="95" t="s">
        <v>61</v>
      </c>
      <c r="O12" s="94" t="s">
        <v>62</v>
      </c>
    </row>
    <row r="13" spans="2:15" x14ac:dyDescent="0.25">
      <c r="B13" s="180"/>
      <c r="C13" s="2">
        <v>2.3496614894464423</v>
      </c>
      <c r="D13" s="2">
        <v>2.3620484319173878</v>
      </c>
      <c r="E13" s="2">
        <v>2.3494275759084187</v>
      </c>
      <c r="F13" s="7">
        <f t="shared" si="0"/>
        <v>1.2620856008969117E-2</v>
      </c>
      <c r="G13" s="8">
        <f t="shared" si="1"/>
        <v>0.53621060404975607</v>
      </c>
      <c r="J13" s="93">
        <v>10</v>
      </c>
      <c r="K13" s="94">
        <v>3.0779999999999998</v>
      </c>
      <c r="L13" s="94" t="s">
        <v>99</v>
      </c>
      <c r="M13" s="94" t="s">
        <v>63</v>
      </c>
      <c r="N13" s="94" t="s">
        <v>64</v>
      </c>
      <c r="O13" s="94" t="s">
        <v>65</v>
      </c>
    </row>
    <row r="14" spans="2:15" x14ac:dyDescent="0.25">
      <c r="B14" s="180"/>
      <c r="C14" s="2">
        <v>2.2468544038347167</v>
      </c>
      <c r="D14" s="2">
        <v>2.1961641657557398</v>
      </c>
      <c r="E14" s="2">
        <v>2.1867612293143983</v>
      </c>
      <c r="F14" s="7">
        <f t="shared" si="0"/>
        <v>6.0093174520318371E-2</v>
      </c>
      <c r="G14" s="8">
        <f t="shared" si="1"/>
        <v>2.7192384819588535</v>
      </c>
      <c r="J14" s="93">
        <v>11</v>
      </c>
      <c r="K14" s="94">
        <v>3.173</v>
      </c>
      <c r="L14" s="94" t="s">
        <v>100</v>
      </c>
      <c r="M14" s="94" t="s">
        <v>66</v>
      </c>
      <c r="N14" s="94" t="s">
        <v>67</v>
      </c>
      <c r="O14" s="94" t="s">
        <v>68</v>
      </c>
    </row>
    <row r="15" spans="2:15" x14ac:dyDescent="0.25">
      <c r="B15" s="180"/>
      <c r="C15" s="2">
        <v>2.3839890120671252</v>
      </c>
      <c r="D15" s="2">
        <v>2.3258135356357545</v>
      </c>
      <c r="E15" s="2">
        <v>2.3494275759084187</v>
      </c>
      <c r="F15" s="7">
        <f t="shared" si="0"/>
        <v>5.8175476431370665E-2</v>
      </c>
      <c r="G15" s="8">
        <f t="shared" si="1"/>
        <v>2.4723153408806757</v>
      </c>
      <c r="J15" s="93">
        <v>12</v>
      </c>
      <c r="K15" s="94">
        <v>3.258</v>
      </c>
      <c r="L15" s="94" t="s">
        <v>101</v>
      </c>
      <c r="M15" s="94" t="s">
        <v>69</v>
      </c>
      <c r="N15" s="94" t="s">
        <v>70</v>
      </c>
      <c r="O15" s="94" t="s">
        <v>71</v>
      </c>
    </row>
    <row r="16" spans="2:15" x14ac:dyDescent="0.25">
      <c r="B16" s="181"/>
      <c r="C16" s="2">
        <v>2.3496614894464423</v>
      </c>
      <c r="D16" s="2">
        <v>2.3620484319173878</v>
      </c>
      <c r="E16" s="2">
        <v>2.3494275759084187</v>
      </c>
      <c r="F16" s="7">
        <f t="shared" si="0"/>
        <v>1.2620856008969117E-2</v>
      </c>
      <c r="G16" s="8">
        <f t="shared" si="1"/>
        <v>0.53621060404975607</v>
      </c>
      <c r="J16" s="93">
        <v>13</v>
      </c>
      <c r="K16" s="94">
        <v>3.3359999999999999</v>
      </c>
      <c r="L16" s="94" t="s">
        <v>102</v>
      </c>
      <c r="M16" s="94" t="s">
        <v>72</v>
      </c>
      <c r="N16" s="94" t="s">
        <v>73</v>
      </c>
      <c r="O16" s="94" t="s">
        <v>74</v>
      </c>
    </row>
    <row r="17" spans="2:15" x14ac:dyDescent="0.25">
      <c r="B17" s="179">
        <v>43140</v>
      </c>
      <c r="C17" s="2">
        <v>2.216093765389624</v>
      </c>
      <c r="D17" s="2">
        <v>2.2617283950617209</v>
      </c>
      <c r="E17" s="2">
        <v>2.251370399373501</v>
      </c>
      <c r="F17" s="7">
        <f t="shared" si="0"/>
        <v>4.563462967209686E-2</v>
      </c>
      <c r="G17" s="8">
        <f t="shared" si="1"/>
        <v>2.0344772095488088</v>
      </c>
      <c r="J17" s="93">
        <v>14</v>
      </c>
      <c r="K17" s="94">
        <v>3.407</v>
      </c>
      <c r="L17" s="94" t="s">
        <v>103</v>
      </c>
      <c r="M17" s="94" t="s">
        <v>75</v>
      </c>
      <c r="N17" s="94" t="s">
        <v>76</v>
      </c>
      <c r="O17" s="94" t="s">
        <v>77</v>
      </c>
    </row>
    <row r="18" spans="2:15" x14ac:dyDescent="0.25">
      <c r="B18" s="180"/>
      <c r="C18" s="2">
        <v>2.2951801217443055</v>
      </c>
      <c r="D18" s="2">
        <v>2.2853185595567327</v>
      </c>
      <c r="E18" s="2">
        <v>2.3005529225909132</v>
      </c>
      <c r="F18" s="7">
        <f t="shared" si="0"/>
        <v>1.5234363034180465E-2</v>
      </c>
      <c r="G18" s="8">
        <f t="shared" si="1"/>
        <v>0.66418756512001076</v>
      </c>
      <c r="J18" s="93">
        <v>15</v>
      </c>
      <c r="K18" s="94">
        <v>3.472</v>
      </c>
      <c r="L18" s="94" t="s">
        <v>104</v>
      </c>
      <c r="M18" s="94" t="s">
        <v>78</v>
      </c>
      <c r="N18" s="94" t="s">
        <v>79</v>
      </c>
      <c r="O18" s="94" t="s">
        <v>80</v>
      </c>
    </row>
    <row r="19" spans="2:15" x14ac:dyDescent="0.25">
      <c r="B19" s="180"/>
      <c r="C19" s="2">
        <v>2.2654037691630915</v>
      </c>
      <c r="D19" s="2">
        <v>2.2641882539054694</v>
      </c>
      <c r="E19" s="2">
        <v>2.255713159968471</v>
      </c>
      <c r="F19" s="7">
        <f t="shared" si="0"/>
        <v>9.6906091946205031E-3</v>
      </c>
      <c r="G19" s="8">
        <f t="shared" si="1"/>
        <v>0.42845276372446467</v>
      </c>
    </row>
    <row r="20" spans="2:15" x14ac:dyDescent="0.25">
      <c r="B20" s="180"/>
      <c r="C20" s="2">
        <v>2.2396973919967227</v>
      </c>
      <c r="D20" s="2">
        <v>2.2665369649806189</v>
      </c>
      <c r="E20" s="2">
        <v>2.261058451816738</v>
      </c>
      <c r="F20" s="7">
        <f t="shared" si="0"/>
        <v>2.6839572983896165E-2</v>
      </c>
      <c r="G20" s="8">
        <f t="shared" si="1"/>
        <v>1.1898217090156737</v>
      </c>
    </row>
    <row r="21" spans="2:15" x14ac:dyDescent="0.25">
      <c r="B21" s="180"/>
      <c r="C21" s="2">
        <v>2.1455863623004285</v>
      </c>
      <c r="D21" s="2">
        <v>2.1591130130324623</v>
      </c>
      <c r="E21" s="2">
        <v>2.1178092986603261</v>
      </c>
      <c r="F21" s="7">
        <f t="shared" si="0"/>
        <v>4.1303714372136202E-2</v>
      </c>
      <c r="G21" s="8">
        <f t="shared" si="1"/>
        <v>1.9293262089028276</v>
      </c>
    </row>
    <row r="22" spans="2:15" x14ac:dyDescent="0.25">
      <c r="B22" s="180"/>
      <c r="C22" s="2">
        <v>2.1034792144353065</v>
      </c>
      <c r="D22" s="2">
        <v>2.1274528851758765</v>
      </c>
      <c r="E22" s="2">
        <v>2.3010073079201057</v>
      </c>
      <c r="F22" s="7">
        <f t="shared" si="0"/>
        <v>0.19752809348479916</v>
      </c>
      <c r="G22" s="8">
        <f t="shared" si="1"/>
        <v>9.072103145524455</v>
      </c>
    </row>
    <row r="23" spans="2:15" x14ac:dyDescent="0.25">
      <c r="B23" s="180"/>
      <c r="C23" s="2">
        <v>2.3089015523678813</v>
      </c>
      <c r="D23" s="2">
        <v>2.2709242364141136</v>
      </c>
      <c r="E23" s="2">
        <v>2.3010073079201057</v>
      </c>
      <c r="F23" s="7">
        <f t="shared" si="0"/>
        <v>3.7977315953767743E-2</v>
      </c>
      <c r="G23" s="8">
        <f t="shared" si="1"/>
        <v>1.6557871156024611</v>
      </c>
    </row>
    <row r="24" spans="2:15" x14ac:dyDescent="0.25">
      <c r="B24" s="180"/>
      <c r="C24" s="2">
        <v>2.3669220192497229</v>
      </c>
      <c r="D24" s="2">
        <v>2.3200238972418479</v>
      </c>
      <c r="E24" s="2">
        <v>2.2897749703908516</v>
      </c>
      <c r="F24" s="7">
        <f t="shared" si="0"/>
        <v>7.7147048858871248E-2</v>
      </c>
      <c r="G24" s="8">
        <f t="shared" si="1"/>
        <v>3.3173341793243818</v>
      </c>
    </row>
    <row r="25" spans="2:15" x14ac:dyDescent="0.25">
      <c r="B25" s="180"/>
      <c r="C25" s="2">
        <v>2.1366679795194137</v>
      </c>
      <c r="D25" s="2">
        <v>2.1450359145922175</v>
      </c>
      <c r="E25" s="2">
        <v>2.1330230754314754</v>
      </c>
      <c r="F25" s="7">
        <f t="shared" si="0"/>
        <v>1.2012839160742139E-2</v>
      </c>
      <c r="G25" s="8">
        <f t="shared" si="1"/>
        <v>0.56180906300978983</v>
      </c>
    </row>
    <row r="26" spans="2:15" x14ac:dyDescent="0.25">
      <c r="B26" s="180"/>
      <c r="C26" s="2">
        <v>2.2188905547226163</v>
      </c>
      <c r="D26" s="2">
        <v>2.1959625800098022</v>
      </c>
      <c r="E26" s="2">
        <v>2.2153128643606834</v>
      </c>
      <c r="F26" s="7">
        <f t="shared" si="0"/>
        <v>2.2927974712814159E-2</v>
      </c>
      <c r="G26" s="8">
        <f t="shared" si="1"/>
        <v>1.0374389441810505</v>
      </c>
    </row>
    <row r="27" spans="2:15" x14ac:dyDescent="0.25">
      <c r="B27" s="180"/>
      <c r="C27" s="2">
        <v>2.2668264429798666</v>
      </c>
      <c r="D27" s="2">
        <v>2.2191123550579546</v>
      </c>
      <c r="E27" s="2">
        <v>2.2635962763352504</v>
      </c>
      <c r="F27" s="7">
        <f t="shared" si="0"/>
        <v>4.7714087921912007E-2</v>
      </c>
      <c r="G27" s="8">
        <f t="shared" si="1"/>
        <v>2.1207722041363231</v>
      </c>
    </row>
    <row r="28" spans="2:15" x14ac:dyDescent="0.25">
      <c r="B28" s="180"/>
      <c r="C28" s="2">
        <v>2.1882700837850937</v>
      </c>
      <c r="D28" s="2">
        <v>2.1956669581269423</v>
      </c>
      <c r="E28" s="2">
        <v>2.2328861032220306</v>
      </c>
      <c r="F28" s="7">
        <f t="shared" si="0"/>
        <v>4.4616019436936938E-2</v>
      </c>
      <c r="G28" s="8">
        <f t="shared" si="1"/>
        <v>2.0228447303936345</v>
      </c>
    </row>
    <row r="29" spans="2:15" x14ac:dyDescent="0.25">
      <c r="B29" s="180"/>
      <c r="C29" s="2">
        <v>2.2688655672164306</v>
      </c>
      <c r="D29" s="2">
        <v>2.2709242364141136</v>
      </c>
      <c r="E29" s="2">
        <v>2.3010073079201057</v>
      </c>
      <c r="F29" s="7">
        <f t="shared" si="0"/>
        <v>3.2141740703675037E-2</v>
      </c>
      <c r="G29" s="8">
        <f t="shared" si="1"/>
        <v>1.4095612037405936</v>
      </c>
    </row>
    <row r="30" spans="2:15" x14ac:dyDescent="0.25">
      <c r="B30" s="180"/>
      <c r="C30" s="2">
        <v>2.25211758844052</v>
      </c>
      <c r="D30" s="2">
        <v>2.2776787482669527</v>
      </c>
      <c r="E30" s="2">
        <v>2.2382886005744895</v>
      </c>
      <c r="F30" s="7">
        <f t="shared" si="0"/>
        <v>3.9390147692463184E-2</v>
      </c>
      <c r="G30" s="8">
        <f t="shared" si="1"/>
        <v>1.7459952729973625</v>
      </c>
    </row>
    <row r="31" spans="2:15" x14ac:dyDescent="0.25">
      <c r="B31" s="3"/>
      <c r="C31" s="1">
        <v>2.54</v>
      </c>
      <c r="D31" s="1">
        <v>2.5499999999999998</v>
      </c>
      <c r="E31" s="1">
        <v>2.57</v>
      </c>
      <c r="F31" s="7">
        <f t="shared" si="0"/>
        <v>2.9999999999999805E-2</v>
      </c>
      <c r="G31" s="8">
        <f t="shared" si="1"/>
        <v>1.1749347258485563</v>
      </c>
    </row>
    <row r="32" spans="2:15" x14ac:dyDescent="0.25">
      <c r="B32" s="5">
        <v>43164</v>
      </c>
      <c r="C32" s="9">
        <v>2.94</v>
      </c>
      <c r="D32" s="9">
        <v>2.96</v>
      </c>
      <c r="E32" s="9">
        <v>2.92</v>
      </c>
      <c r="F32" s="7">
        <f t="shared" si="0"/>
        <v>4.0000000000000036E-2</v>
      </c>
      <c r="G32" s="8">
        <f t="shared" si="1"/>
        <v>1.3605442176870759</v>
      </c>
    </row>
    <row r="33" spans="2:7" x14ac:dyDescent="0.25">
      <c r="B33" s="177" t="s">
        <v>4</v>
      </c>
      <c r="C33" s="177"/>
      <c r="D33" s="177"/>
      <c r="E33" s="177"/>
      <c r="F33" s="10" t="s">
        <v>7</v>
      </c>
      <c r="G33" s="11">
        <f>AVERAGE(G3:G32)</f>
        <v>1.7868425384806579</v>
      </c>
    </row>
    <row r="34" spans="2:7" x14ac:dyDescent="0.25">
      <c r="B34" s="177" t="s">
        <v>9</v>
      </c>
      <c r="C34" s="177"/>
      <c r="D34" s="177"/>
      <c r="E34" s="177"/>
      <c r="F34" s="10" t="s">
        <v>8</v>
      </c>
      <c r="G34" s="11">
        <f>G33/1.693</f>
        <v>1.0554297333022196</v>
      </c>
    </row>
    <row r="35" spans="2:7" x14ac:dyDescent="0.25">
      <c r="B35" s="177" t="s">
        <v>5</v>
      </c>
      <c r="C35" s="177"/>
      <c r="D35" s="177"/>
      <c r="E35" s="177"/>
      <c r="F35" s="10" t="s">
        <v>11</v>
      </c>
      <c r="G35" s="11">
        <f>G34*3.47</f>
        <v>3.6623411745587022</v>
      </c>
    </row>
    <row r="36" spans="2:7" x14ac:dyDescent="0.25">
      <c r="B36" s="177" t="s">
        <v>6</v>
      </c>
      <c r="C36" s="177"/>
      <c r="D36" s="177"/>
      <c r="E36" s="177"/>
      <c r="F36" s="10" t="s">
        <v>10</v>
      </c>
      <c r="G36" s="11">
        <f>G34*4.358</f>
        <v>4.5995627777310721</v>
      </c>
    </row>
  </sheetData>
  <mergeCells count="8">
    <mergeCell ref="B33:E33"/>
    <mergeCell ref="B34:E34"/>
    <mergeCell ref="B35:E35"/>
    <mergeCell ref="B36:E36"/>
    <mergeCell ref="C2:E2"/>
    <mergeCell ref="B3:B9"/>
    <mergeCell ref="B10:B16"/>
    <mergeCell ref="B17:B3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EB72A43C0D9944A18732C140996BEF" ma:contentTypeVersion="1" ma:contentTypeDescription="Yeni belge oluşturun." ma:contentTypeScope="" ma:versionID="b24cf7f0144e77356177487065bc16ed">
  <xsd:schema xmlns:xsd="http://www.w3.org/2001/XMLSchema" xmlns:xs="http://www.w3.org/2001/XMLSchema" xmlns:p="http://schemas.microsoft.com/office/2006/metadata/properties" xmlns:ns2="6807f23d-9adf-4297-b455-3f1cbb06756c" targetNamespace="http://schemas.microsoft.com/office/2006/metadata/properties" ma:root="true" ma:fieldsID="76cc10ec5f0104505efdd28cdbb73214" ns2:_="">
    <xsd:import namespace="6807f23d-9adf-4297-b455-3f1cbb06756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7f23d-9adf-4297-b455-3f1cbb0675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Users" ma:index="11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807f23d-9adf-4297-b455-3f1cbb06756c">ZTRF6UCTME4S-96-6071</_dlc_DocId>
    <_dlc_DocIdUrl xmlns="6807f23d-9adf-4297-b455-3f1cbb06756c">
      <Url>https://paylasim.dsi.gov.tr/DaireBaskanliklari/TAKK/akreditasyon/_layouts/15/DocIdRedir.aspx?ID=ZTRF6UCTME4S-96-6071</Url>
      <Description>ZTRF6UCTME4S-96-6071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1E5A0F8-F972-4D96-B4E3-B296D6640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07f23d-9adf-4297-b455-3f1cbb0675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3B552F-758C-48A4-958C-466DA9C9A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E47EE1-4AA1-42E4-8425-67377D26009B}">
  <ds:schemaRefs>
    <ds:schemaRef ds:uri="http://schemas.microsoft.com/office/2006/metadata/properties"/>
    <ds:schemaRef ds:uri="http://schemas.microsoft.com/office/infopath/2007/PartnerControls"/>
    <ds:schemaRef ds:uri="6807f23d-9adf-4297-b455-3f1cbb06756c"/>
  </ds:schemaRefs>
</ds:datastoreItem>
</file>

<file path=customXml/itemProps4.xml><?xml version="1.0" encoding="utf-8"?>
<ds:datastoreItem xmlns:ds="http://schemas.openxmlformats.org/officeDocument/2006/customXml" ds:itemID="{2D9BFE9C-796E-41F2-B94B-338F6DA82BD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%R Grafiği</vt:lpstr>
      <vt:lpstr>Sayfa2</vt:lpstr>
      <vt:lpstr>'%R Grafiği'!Yazdırma_Alanı</vt:lpstr>
    </vt:vector>
  </TitlesOfParts>
  <Company>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Burcu Erdem</dc:creator>
  <cp:lastModifiedBy>DSIBIM\sevgikarabiyik</cp:lastModifiedBy>
  <cp:lastPrinted>2024-03-28T11:22:17Z</cp:lastPrinted>
  <dcterms:created xsi:type="dcterms:W3CDTF">2018-08-16T05:49:34Z</dcterms:created>
  <dcterms:modified xsi:type="dcterms:W3CDTF">2024-06-12T08:38:04Z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d5ca27e8-d819-45c9-8e34-2afced3944c9</vt:lpwstr>
  </property>
  <property fmtid="{D5CDD505-2E9C-101B-9397-08002B2CF9AE}" pid="3" name="ContentTypeId">
    <vt:lpwstr>0x0101000AEB72A43C0D9944A18732C140996BEF</vt:lpwstr>
  </property>
</Properties>
</file>